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18"/>
  <workbookPr/>
  <mc:AlternateContent xmlns:mc="http://schemas.openxmlformats.org/markup-compatibility/2006">
    <mc:Choice Requires="x15">
      <x15ac:absPath xmlns:x15ac="http://schemas.microsoft.com/office/spreadsheetml/2010/11/ac" url="https://knackcorporate.sharepoint.com/sites/ProductDivision/Content Marketing Files/"/>
    </mc:Choice>
  </mc:AlternateContent>
  <xr:revisionPtr revIDLastSave="1037" documentId="11_F3DBF76EE231D04E7F4BD3D8D443153B2FA32A7E" xr6:coauthVersionLast="47" xr6:coauthVersionMax="47" xr10:uidLastSave="{72FA422F-49D2-44CB-A8DE-06EA9D46B2A2}"/>
  <bookViews>
    <workbookView xWindow="11280" yWindow="12852" windowWidth="23256" windowHeight="13896" firstSheet="3" activeTab="1" xr2:uid="{00000000-000D-0000-FFFF-FFFF00000000}"/>
  </bookViews>
  <sheets>
    <sheet name="How to Use This Workbook" sheetId="4" r:id="rId1"/>
    <sheet name="2024 Dashboard" sheetId="3" r:id="rId2"/>
    <sheet name="2024 Budget Summary" sheetId="1" r:id="rId3"/>
    <sheet name="Account Statement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 l="1"/>
  <c r="E34" i="1"/>
  <c r="F34" i="1"/>
  <c r="G34" i="1"/>
  <c r="H34" i="1"/>
  <c r="I34" i="1"/>
  <c r="J34" i="1"/>
  <c r="K34" i="1"/>
  <c r="L34" i="1"/>
  <c r="M34" i="1"/>
  <c r="N34" i="1"/>
  <c r="O34" i="1"/>
  <c r="D33" i="1"/>
  <c r="E33" i="1"/>
  <c r="F33" i="1"/>
  <c r="G33" i="1"/>
  <c r="H33" i="1"/>
  <c r="I33" i="1"/>
  <c r="J33" i="1"/>
  <c r="K33" i="1"/>
  <c r="L33" i="1"/>
  <c r="M33" i="1"/>
  <c r="N33" i="1"/>
  <c r="O33" i="1"/>
  <c r="O32" i="1"/>
  <c r="E32" i="1"/>
  <c r="F32" i="1"/>
  <c r="G32" i="1"/>
  <c r="H32" i="1"/>
  <c r="I32" i="1"/>
  <c r="J32" i="1"/>
  <c r="K32" i="1"/>
  <c r="L32" i="1"/>
  <c r="M32" i="1"/>
  <c r="N32" i="1"/>
  <c r="D32" i="1"/>
  <c r="O5" i="1"/>
  <c r="E5" i="1"/>
  <c r="F5" i="1"/>
  <c r="G5" i="1"/>
  <c r="H5" i="1"/>
  <c r="I5" i="1"/>
  <c r="J5" i="1"/>
  <c r="K5" i="1"/>
  <c r="L5" i="1"/>
  <c r="M5" i="1"/>
  <c r="N5" i="1"/>
  <c r="D5" i="1"/>
  <c r="D22" i="1"/>
  <c r="E22" i="1"/>
  <c r="F22" i="1"/>
  <c r="G22" i="1"/>
  <c r="H22" i="1"/>
  <c r="I22" i="1"/>
  <c r="J22" i="1"/>
  <c r="K22" i="1"/>
  <c r="L22" i="1"/>
  <c r="M22" i="1"/>
  <c r="N22" i="1"/>
  <c r="O22" i="1"/>
  <c r="D21" i="1"/>
  <c r="E21" i="1"/>
  <c r="F21" i="1"/>
  <c r="G21" i="1"/>
  <c r="H21" i="1"/>
  <c r="I21" i="1"/>
  <c r="J21" i="1"/>
  <c r="K21" i="1"/>
  <c r="L21" i="1"/>
  <c r="M21" i="1"/>
  <c r="N21" i="1"/>
  <c r="O21" i="1"/>
  <c r="D20" i="1"/>
  <c r="E20" i="1"/>
  <c r="F20" i="1"/>
  <c r="G20" i="1"/>
  <c r="H20" i="1"/>
  <c r="I20" i="1"/>
  <c r="J20" i="1"/>
  <c r="K20" i="1"/>
  <c r="L20" i="1"/>
  <c r="M20" i="1"/>
  <c r="N20" i="1"/>
  <c r="O20" i="1"/>
  <c r="D19" i="1"/>
  <c r="E19" i="1"/>
  <c r="F19" i="1"/>
  <c r="G19" i="1"/>
  <c r="H19" i="1"/>
  <c r="I19" i="1"/>
  <c r="J19" i="1"/>
  <c r="K19" i="1"/>
  <c r="L19" i="1"/>
  <c r="M19" i="1"/>
  <c r="N19" i="1"/>
  <c r="O19" i="1"/>
  <c r="D18" i="1"/>
  <c r="E18" i="1"/>
  <c r="F18" i="1"/>
  <c r="G18" i="1"/>
  <c r="H18" i="1"/>
  <c r="I18" i="1"/>
  <c r="J18" i="1"/>
  <c r="K18" i="1"/>
  <c r="L18" i="1"/>
  <c r="M18" i="1"/>
  <c r="N18" i="1"/>
  <c r="O18" i="1"/>
  <c r="D17" i="1"/>
  <c r="E17" i="1"/>
  <c r="F17" i="1"/>
  <c r="G17" i="1"/>
  <c r="H17" i="1"/>
  <c r="I17" i="1"/>
  <c r="J17" i="1"/>
  <c r="K17" i="1"/>
  <c r="L17" i="1"/>
  <c r="M17" i="1"/>
  <c r="N17" i="1"/>
  <c r="O17" i="1"/>
  <c r="D16" i="1"/>
  <c r="E16" i="1"/>
  <c r="F16" i="1"/>
  <c r="G16" i="1"/>
  <c r="H16" i="1"/>
  <c r="I16" i="1"/>
  <c r="J16" i="1"/>
  <c r="K16" i="1"/>
  <c r="L16" i="1"/>
  <c r="M16" i="1"/>
  <c r="N16" i="1"/>
  <c r="O16" i="1"/>
  <c r="D15" i="1"/>
  <c r="E15" i="1"/>
  <c r="F15" i="1"/>
  <c r="G15" i="1"/>
  <c r="H15" i="1"/>
  <c r="I15" i="1"/>
  <c r="J15" i="1"/>
  <c r="K15" i="1"/>
  <c r="L15" i="1"/>
  <c r="M15" i="1"/>
  <c r="N15" i="1"/>
  <c r="O15" i="1"/>
  <c r="D14" i="1"/>
  <c r="E14" i="1"/>
  <c r="F14" i="1"/>
  <c r="G14" i="1"/>
  <c r="H14" i="1"/>
  <c r="I14" i="1"/>
  <c r="J14" i="1"/>
  <c r="K14" i="1"/>
  <c r="L14" i="1"/>
  <c r="M14" i="1"/>
  <c r="N14" i="1"/>
  <c r="O14" i="1"/>
  <c r="D13" i="1"/>
  <c r="E13" i="1"/>
  <c r="F13" i="1"/>
  <c r="G13" i="1"/>
  <c r="H13" i="1"/>
  <c r="I13" i="1"/>
  <c r="J13" i="1"/>
  <c r="K13" i="1"/>
  <c r="L13" i="1"/>
  <c r="M13" i="1"/>
  <c r="N13" i="1"/>
  <c r="O13" i="1"/>
  <c r="D12" i="1"/>
  <c r="E12" i="1"/>
  <c r="F12" i="1"/>
  <c r="G12" i="1"/>
  <c r="H12" i="1"/>
  <c r="I12" i="1"/>
  <c r="J12" i="1"/>
  <c r="K12" i="1"/>
  <c r="L12" i="1"/>
  <c r="M12" i="1"/>
  <c r="N12" i="1"/>
  <c r="O12" i="1"/>
  <c r="D11" i="1"/>
  <c r="E11" i="1"/>
  <c r="F11" i="1"/>
  <c r="G11" i="1"/>
  <c r="H11" i="1"/>
  <c r="I11" i="1"/>
  <c r="J11" i="1"/>
  <c r="K11" i="1"/>
  <c r="L11" i="1"/>
  <c r="M11" i="1"/>
  <c r="N11" i="1"/>
  <c r="O11" i="1"/>
  <c r="D10" i="1"/>
  <c r="E10" i="1"/>
  <c r="F10" i="1"/>
  <c r="G10" i="1"/>
  <c r="H10" i="1"/>
  <c r="I10" i="1"/>
  <c r="J10" i="1"/>
  <c r="K10" i="1"/>
  <c r="L10" i="1"/>
  <c r="M10" i="1"/>
  <c r="N10" i="1"/>
  <c r="O10" i="1"/>
  <c r="O9" i="1"/>
  <c r="N9" i="1"/>
  <c r="M9" i="1"/>
  <c r="L9" i="1"/>
  <c r="K9" i="1"/>
  <c r="J9" i="1"/>
  <c r="I9" i="1"/>
  <c r="H9" i="1"/>
  <c r="G9" i="1"/>
  <c r="F9" i="1"/>
  <c r="E9" i="1"/>
  <c r="D9" i="1"/>
  <c r="E38" i="1" l="1"/>
  <c r="J40" i="1"/>
  <c r="I40" i="1"/>
  <c r="O39" i="1"/>
  <c r="F39" i="1"/>
  <c r="M39" i="1"/>
  <c r="L39" i="1"/>
  <c r="K39" i="1"/>
  <c r="G40" i="1"/>
  <c r="H40" i="1"/>
  <c r="D38" i="1"/>
  <c r="N38" i="1"/>
  <c r="F40" i="1"/>
  <c r="J38" i="1"/>
  <c r="G39" i="1"/>
  <c r="I38" i="1"/>
  <c r="H38" i="1"/>
  <c r="E39" i="1"/>
  <c r="G38" i="1"/>
  <c r="D39" i="1"/>
  <c r="F38" i="1"/>
  <c r="O40" i="1"/>
  <c r="N40" i="1"/>
  <c r="O38" i="1"/>
  <c r="M40" i="1"/>
  <c r="P32" i="1"/>
  <c r="L40" i="1"/>
  <c r="K40" i="1"/>
  <c r="N39" i="1"/>
  <c r="M38" i="1"/>
  <c r="J39" i="1"/>
  <c r="L38" i="1"/>
  <c r="I39" i="1"/>
  <c r="E40" i="1"/>
  <c r="K38" i="1"/>
  <c r="H39" i="1"/>
  <c r="D40" i="1"/>
  <c r="P34" i="1"/>
  <c r="P33" i="1"/>
  <c r="P10" i="1"/>
  <c r="E26" i="1"/>
  <c r="I26" i="1"/>
  <c r="L26" i="1"/>
  <c r="N26" i="1"/>
  <c r="H26" i="1"/>
  <c r="G26" i="1"/>
  <c r="M26" i="1"/>
  <c r="O26" i="1"/>
  <c r="J26" i="1"/>
  <c r="K26" i="1"/>
  <c r="F26" i="1"/>
  <c r="D26" i="1"/>
  <c r="Q38" i="1" l="1"/>
  <c r="Q17" i="1"/>
  <c r="Q20" i="1"/>
  <c r="P17" i="1"/>
  <c r="Q19" i="1"/>
  <c r="Q11" i="1"/>
  <c r="P14" i="1"/>
  <c r="Q21" i="1"/>
  <c r="Q12" i="1"/>
  <c r="P15" i="1"/>
  <c r="P11" i="1"/>
  <c r="Q22" i="1"/>
  <c r="P19" i="1"/>
  <c r="P16" i="1"/>
  <c r="Q14" i="1"/>
  <c r="P12" i="1"/>
  <c r="Q16" i="1"/>
  <c r="P22" i="1"/>
  <c r="P21" i="1"/>
  <c r="Q15" i="1"/>
  <c r="P20" i="1"/>
  <c r="Q5" i="1"/>
  <c r="P26" i="1"/>
  <c r="Q26" i="1"/>
  <c r="P5" i="1"/>
  <c r="H27" i="1"/>
  <c r="H28" i="1" s="1"/>
  <c r="D27" i="1"/>
  <c r="D28" i="1" s="1"/>
  <c r="L27" i="1"/>
  <c r="L28" i="1" s="1"/>
  <c r="G27" i="1"/>
  <c r="G28" i="1" s="1"/>
  <c r="P18" i="1"/>
  <c r="P9" i="1"/>
  <c r="Q10" i="1"/>
  <c r="K27" i="1"/>
  <c r="K28" i="1" s="1"/>
  <c r="Q13" i="1"/>
  <c r="M27" i="1"/>
  <c r="M28" i="1" s="1"/>
  <c r="Q32" i="1"/>
  <c r="N27" i="1"/>
  <c r="N28" i="1" s="1"/>
  <c r="Q18" i="1"/>
  <c r="Q9" i="1"/>
  <c r="J27" i="1"/>
  <c r="J28" i="1" s="1"/>
  <c r="Q33" i="1"/>
  <c r="I27" i="1"/>
  <c r="I28" i="1" s="1"/>
  <c r="P13" i="1"/>
  <c r="O27" i="1"/>
  <c r="O28" i="1" s="1"/>
  <c r="F27" i="1"/>
  <c r="F28" i="1" s="1"/>
  <c r="Q34" i="1"/>
  <c r="E27" i="1"/>
  <c r="E28" i="1" s="1"/>
  <c r="Q40" i="1" l="1"/>
  <c r="Q39" i="1"/>
  <c r="Q27" i="1"/>
  <c r="P27" i="1"/>
  <c r="Q28" i="1"/>
  <c r="P28" i="1"/>
</calcChain>
</file>

<file path=xl/sharedStrings.xml><?xml version="1.0" encoding="utf-8"?>
<sst xmlns="http://schemas.openxmlformats.org/spreadsheetml/2006/main" count="169" uniqueCount="37">
  <si>
    <t>How to Use This Workbook</t>
  </si>
  <si>
    <t>2024 Dashboard</t>
  </si>
  <si>
    <t>2024 Budget Summary</t>
  </si>
  <si>
    <t>Income</t>
  </si>
  <si>
    <t>Total</t>
  </si>
  <si>
    <t>Average</t>
  </si>
  <si>
    <t>Wages</t>
  </si>
  <si>
    <t>Expenses</t>
  </si>
  <si>
    <t>Automotive</t>
  </si>
  <si>
    <t>Bills &amp; Utilities</t>
  </si>
  <si>
    <t>Entertainment</t>
  </si>
  <si>
    <t>Fees &amp; Adjustments</t>
  </si>
  <si>
    <t>Food &amp; Drink</t>
  </si>
  <si>
    <t>Gas</t>
  </si>
  <si>
    <t>Groceries</t>
  </si>
  <si>
    <t>Health &amp; Wellness</t>
  </si>
  <si>
    <t>Home</t>
  </si>
  <si>
    <t>Investments</t>
  </si>
  <si>
    <t>Work Expense</t>
  </si>
  <si>
    <t>Shopping</t>
  </si>
  <si>
    <t>Travel</t>
  </si>
  <si>
    <t>Pets</t>
  </si>
  <si>
    <t>Summary</t>
  </si>
  <si>
    <t>Net Savings</t>
  </si>
  <si>
    <t>Expense Categories</t>
  </si>
  <si>
    <t>Wants</t>
  </si>
  <si>
    <t>Needs</t>
  </si>
  <si>
    <t>Future You</t>
  </si>
  <si>
    <t>Expense Percentages</t>
  </si>
  <si>
    <t>Account Statements</t>
  </si>
  <si>
    <t>Posting Date</t>
  </si>
  <si>
    <t>Description</t>
  </si>
  <si>
    <t>Category</t>
  </si>
  <si>
    <t>Amount</t>
  </si>
  <si>
    <t>Type</t>
  </si>
  <si>
    <t>Example Account Statement</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</si>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</sst>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409]* #,##0.00_);_([$$-409]* \(#,##0.00\);_([$$-409]* &quot;-&quot;??_);_(@_)"/>
    <numFmt numFmtId="165" formatCode="&quot;$&quot;#,##0.00"/>
    <numFmt numFmtId="166" formatCode="mmm"/>
  </numFmts>
  <fonts count="8">
    <font>
      <sz val="11"/>
      <color theme="1"/>
      <name val="Aptos"/>
      <family val="2"/>
      <scheme val="minor"/>
    </font>
    <font>
      <sz val="11"/>
      <color theme="1"/>
      <name val="Aptos"/>
      <family val="2"/>
      <scheme val="minor"/>
    </font>
    <font>
      <b/>
      <sz val="11"/>
      <color theme="1"/>
      <name val="Aptos"/>
      <family val="2"/>
      <scheme val="minor"/>
    </font>
    <font>
      <b/>
      <sz val="18"/>
      <color theme="0"/>
      <name val="Aptos"/>
      <family val="2"/>
      <scheme val="minor"/>
    </font>
    <font>
      <b/>
      <i/>
      <sz val="12"/>
      <color theme="6"/>
      <name val="Aptos"/>
      <family val="2"/>
      <scheme val="minor"/>
    </font>
    <font>
      <sz val="10"/>
      <color theme="1"/>
      <name val="Aptos"/>
      <family val="2"/>
      <scheme val="minor"/>
    </font>
    <font>
      <b/>
      <sz val="10"/>
      <color theme="1"/>
      <name val="Aptos"/>
      <family val="2"/>
      <scheme val="minor"/>
    </font>
    <font>
      <b/>
      <i/>
      <sz val="10"/>
      <color theme="1"/>
      <name val="Aptos"/>
      <family val="2"/>
      <scheme val="minor"/>
    </font>
  </fonts>
  <fills count="5">
    <fill>
      <patternFill patternType="none"/>
    </fill>
    <fill>
      <patternFill patternType="gray125"/>
    </fill>
    <fill>
      <patternFill patternType="solid">
        <fgColor theme="1" tint="0.499984740745262"/>
        <bgColor indexed="64"/>
      </patternFill>
    </fill>
    <fill>
      <patternFill patternType="solid">
        <fgColor theme="3" tint="-0.499984740745262"/>
        <bgColor indexed="64"/>
      </patternFill>
    </fill>
    <fill>
      <patternFill patternType="solid">
        <fgColor theme="4" tint="0.79998168889431442"/>
        <bgColor indexed="64"/>
      </patternFill>
    </fill>
  </fills>
  <borders count="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0" fontId="3" fillId="3" borderId="0" xfId="0" applyFont="1" applyFill="1"/>
    <xf numFmtId="0" fontId="2" fillId="4" borderId="1" xfId="0" applyFont="1" applyFill="1" applyBorder="1" applyAlignment="1">
      <alignment readingOrder="1"/>
    </xf>
    <xf numFmtId="0" fontId="3" fillId="3" borderId="1" xfId="0" applyFont="1" applyFill="1" applyBorder="1"/>
    <xf numFmtId="0" fontId="4" fillId="0" borderId="0" xfId="0" applyFont="1" applyAlignment="1">
      <alignment readingOrder="1"/>
    </xf>
    <xf numFmtId="0" fontId="5" fillId="0" borderId="0" xfId="0" applyFont="1" applyAlignment="1">
      <alignment readingOrder="1"/>
    </xf>
    <xf numFmtId="0" fontId="5" fillId="0" borderId="3" xfId="0" applyFont="1" applyBorder="1" applyAlignment="1">
      <alignment readingOrder="1"/>
    </xf>
    <xf numFmtId="166" fontId="6" fillId="0" borderId="1" xfId="0" applyNumberFormat="1" applyFont="1" applyBorder="1" applyAlignment="1">
      <alignment horizontal="left" readingOrder="1"/>
    </xf>
    <xf numFmtId="0" fontId="7" fillId="0" borderId="1" xfId="0" applyFont="1" applyBorder="1" applyAlignment="1">
      <alignment readingOrder="1"/>
    </xf>
    <xf numFmtId="0" fontId="6" fillId="0" borderId="2" xfId="0" applyFont="1" applyBorder="1" applyAlignment="1">
      <alignment readingOrder="1"/>
    </xf>
    <xf numFmtId="8" fontId="5" fillId="0" borderId="0" xfId="0" applyNumberFormat="1" applyFont="1" applyAlignment="1">
      <alignment readingOrder="1"/>
    </xf>
    <xf numFmtId="164" fontId="5" fillId="0" borderId="0" xfId="0" applyNumberFormat="1" applyFont="1" applyAlignment="1">
      <alignment readingOrder="1"/>
    </xf>
    <xf numFmtId="44" fontId="5" fillId="0" borderId="0" xfId="1" applyFont="1" applyBorder="1" applyAlignment="1">
      <alignment readingOrder="1"/>
    </xf>
    <xf numFmtId="165" fontId="5" fillId="0" borderId="0" xfId="1" applyNumberFormat="1" applyFont="1" applyBorder="1" applyAlignment="1">
      <alignment readingOrder="1"/>
    </xf>
    <xf numFmtId="0" fontId="7" fillId="2" borderId="1" xfId="0" applyFont="1" applyFill="1" applyBorder="1" applyAlignment="1">
      <alignment readingOrder="1"/>
    </xf>
    <xf numFmtId="9" fontId="5" fillId="0" borderId="0" xfId="2" applyFont="1" applyBorder="1" applyAlignment="1">
      <alignment readingOrder="1"/>
    </xf>
    <xf numFmtId="9" fontId="5" fillId="2" borderId="0" xfId="2" applyFont="1" applyFill="1" applyBorder="1" applyAlignment="1">
      <alignment readingOrder="1"/>
    </xf>
    <xf numFmtId="14" fontId="0" fillId="0" borderId="0" xfId="0" applyNumberFormat="1"/>
    <xf numFmtId="165" fontId="0" fillId="0" borderId="0" xfId="0" applyNumberFormat="1"/>
  </cellXfs>
  <cellStyles count="3">
    <cellStyle name="Currency" xfId="1" builtinId="4"/>
    <cellStyle name="Normal" xfId="0" builtinId="0"/>
    <cellStyle name="Percent" xfId="2" builtinId="5"/>
  </cellStyles>
  <dxfs count="1">
    <dxf>
      <font>
        <b/>
        <i val="0"/>
        <color theme="9"/>
      </font>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Expense Summary</a:t>
            </a:r>
          </a:p>
        </c:rich>
      </c:tx>
      <c:layout>
        <c:manualLayout>
          <c:xMode val="edge"/>
          <c:yMode val="edge"/>
          <c:x val="0.79448287942713758"/>
          <c:y val="1.8518518518518517E-2"/>
        </c:manualLayout>
      </c:layout>
      <c:overlay val="1"/>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1"/>
          <c:order val="0"/>
          <c:tx>
            <c:strRef>
              <c:f>'2024 Budget Summary'!$C$27</c:f>
              <c:strCache>
                <c:ptCount val="1"/>
                <c:pt idx="0">
                  <c:v>Expenses</c:v>
                </c:pt>
              </c:strCache>
            </c:strRef>
          </c:tx>
          <c:spPr>
            <a:solidFill>
              <a:schemeClr val="accent6">
                <a:lumMod val="75000"/>
                <a:alpha val="70000"/>
              </a:schemeClr>
            </a:solidFill>
            <a:ln>
              <a:noFill/>
            </a:ln>
            <a:effectLst/>
          </c:spPr>
          <c:invertIfNegative val="0"/>
          <c:cat>
            <c:numRef>
              <c:f>'2024 Budget Summary'!$D$25:$O$25</c:f>
              <c:numCache>
                <c:formatCode>mmm</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'2024 Budget Summary'!$D$27:$O$27</c:f>
              <c:numCache>
                <c:formatCode>"$"#,##0.00_);[Red]\("$"#,##0.00\)</c:formatCode>
                <c:ptCount val="12"/>
                <c:pt idx="0">
                  <c:v>1222</c:v>
                </c:pt>
                <c:pt idx="1">
                  <c:v>272</c:v>
                </c:pt>
                <c:pt idx="2">
                  <c:v>1364</c:v>
                </c:pt>
                <c:pt idx="3">
                  <c:v>1492</c:v>
                </c:pt>
                <c:pt idx="4">
                  <c:v>769</c:v>
                </c:pt>
                <c:pt idx="5">
                  <c:v>979</c:v>
                </c:pt>
                <c:pt idx="6">
                  <c:v>855</c:v>
                </c:pt>
                <c:pt idx="7">
                  <c:v>2960</c:v>
                </c:pt>
                <c:pt idx="8">
                  <c:v>2604</c:v>
                </c:pt>
                <c:pt idx="9">
                  <c:v>34</c:v>
                </c:pt>
                <c:pt idx="10">
                  <c:v>1028</c:v>
                </c:pt>
                <c:pt idx="11">
                  <c:v>649</c:v>
                </c:pt>
              </c:numCache>
            </c:numRef>
          </c:val>
          <c:extLst>
            <c:ext xmlns:c16="http://schemas.microsoft.com/office/drawing/2014/chart" uri="{C3380CC4-5D6E-409C-BE32-E72D297353CC}">
              <c16:uniqueId val="{00000001-E23E-4250-BBAE-0E75E8228F8F}"/>
            </c:ext>
          </c:extLst>
        </c:ser>
        <c:ser>
          <c:idx val="0"/>
          <c:order val="1"/>
          <c:tx>
            <c:strRef>
              <c:f>'2024 Budget Summary'!$C$26</c:f>
              <c:strCache>
                <c:ptCount val="1"/>
                <c:pt idx="0">
                  <c:v>Income</c:v>
                </c:pt>
              </c:strCache>
            </c:strRef>
          </c:tx>
          <c:spPr>
            <a:noFill/>
            <a:ln w="38100">
              <a:solidFill>
                <a:schemeClr val="accent5"/>
              </a:solidFill>
            </a:ln>
            <a:effectLst/>
          </c:spPr>
          <c:invertIfNegative val="0"/>
          <c:dLbls>
            <c:dLbl>
              <c:idx val="0"/>
              <c:tx>
                <c:rich>
                  <a:bodyPr/>
                  <a:lstStyle/>
                  <a:p>
                    <a:fld id="{9E4AFC7F-1A33-4305-9D6F-E947FCF740A6}"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680-4557-9D6B-EB6E00861AD8}"/>
                </c:ext>
              </c:extLst>
            </c:dLbl>
            <c:dLbl>
              <c:idx val="1"/>
              <c:tx>
                <c:rich>
                  <a:bodyPr/>
                  <a:lstStyle/>
                  <a:p>
                    <a:fld id="{1AFDE437-D488-45ED-9FF9-0ADAF6768319}"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680-4557-9D6B-EB6E00861AD8}"/>
                </c:ext>
              </c:extLst>
            </c:dLbl>
            <c:dLbl>
              <c:idx val="2"/>
              <c:tx>
                <c:rich>
                  <a:bodyPr/>
                  <a:lstStyle/>
                  <a:p>
                    <a:fld id="{78DB9808-F0CD-4CF5-95A4-870D2A3EF91B}"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680-4557-9D6B-EB6E00861AD8}"/>
                </c:ext>
              </c:extLst>
            </c:dLbl>
            <c:dLbl>
              <c:idx val="3"/>
              <c:tx>
                <c:rich>
                  <a:bodyPr/>
                  <a:lstStyle/>
                  <a:p>
                    <a:fld id="{952ACD49-8AE6-4901-BD37-35C1FBD6B456}"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680-4557-9D6B-EB6E00861AD8}"/>
                </c:ext>
              </c:extLst>
            </c:dLbl>
            <c:dLbl>
              <c:idx val="4"/>
              <c:tx>
                <c:rich>
                  <a:bodyPr/>
                  <a:lstStyle/>
                  <a:p>
                    <a:fld id="{DF9D9A2D-46FA-42D3-9FDB-A07A8E7F5A76}"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680-4557-9D6B-EB6E00861AD8}"/>
                </c:ext>
              </c:extLst>
            </c:dLbl>
            <c:dLbl>
              <c:idx val="5"/>
              <c:tx>
                <c:rich>
                  <a:bodyPr/>
                  <a:lstStyle/>
                  <a:p>
                    <a:fld id="{B9139784-1D13-4F52-BD86-03EBA6AB57BE}"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680-4557-9D6B-EB6E00861AD8}"/>
                </c:ext>
              </c:extLst>
            </c:dLbl>
            <c:dLbl>
              <c:idx val="6"/>
              <c:tx>
                <c:rich>
                  <a:bodyPr/>
                  <a:lstStyle/>
                  <a:p>
                    <a:fld id="{7361A74D-4833-44F4-8B12-9EFB436EB5B3}"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680-4557-9D6B-EB6E00861AD8}"/>
                </c:ext>
              </c:extLst>
            </c:dLbl>
            <c:dLbl>
              <c:idx val="7"/>
              <c:tx>
                <c:rich>
                  <a:bodyPr/>
                  <a:lstStyle/>
                  <a:p>
                    <a:fld id="{941DAFB1-F1D1-4101-A214-7FA1D448DB49}"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680-4557-9D6B-EB6E00861AD8}"/>
                </c:ext>
              </c:extLst>
            </c:dLbl>
            <c:dLbl>
              <c:idx val="8"/>
              <c:tx>
                <c:rich>
                  <a:bodyPr/>
                  <a:lstStyle/>
                  <a:p>
                    <a:fld id="{4963A95D-32B9-459C-9147-97C487AAF01A}"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680-4557-9D6B-EB6E00861AD8}"/>
                </c:ext>
              </c:extLst>
            </c:dLbl>
            <c:dLbl>
              <c:idx val="9"/>
              <c:tx>
                <c:rich>
                  <a:bodyPr/>
                  <a:lstStyle/>
                  <a:p>
                    <a:fld id="{DBAE55BB-4856-4A79-B4C4-D0B6CFBA8B71}"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680-4557-9D6B-EB6E00861AD8}"/>
                </c:ext>
              </c:extLst>
            </c:dLbl>
            <c:dLbl>
              <c:idx val="10"/>
              <c:tx>
                <c:rich>
                  <a:bodyPr/>
                  <a:lstStyle/>
                  <a:p>
                    <a:fld id="{B11CDC0E-F2EF-4856-ADA7-6B81C1BAA9ED}"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680-4557-9D6B-EB6E00861AD8}"/>
                </c:ext>
              </c:extLst>
            </c:dLbl>
            <c:dLbl>
              <c:idx val="11"/>
              <c:tx>
                <c:rich>
                  <a:bodyPr/>
                  <a:lstStyle/>
                  <a:p>
                    <a:fld id="{4AAED98B-B3F0-464D-A379-EA94CCF84CC1}" type="CELLRANGE">
                      <a:rPr lang="en-US"/>
                      <a:pPr/>
                      <a:t>[]</a:t>
                    </a:fld>
                    <a:endParaRP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680-4557-9D6B-EB6E00861AD8}"/>
                </c:ext>
              </c:extLst>
            </c:dLbl>
            <c:numFmt formatCode="\+&quot;$&quot;#,##0.00;[Red]\-&quot;$&quot;#,##0.00" sourceLinked="0"/>
            <c:spPr>
              <a:solidFill>
                <a:schemeClr val="bg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'2024 Budget Summary'!$D$25:$O$25</c:f>
              <c:numCache>
                <c:formatCode>mmm</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'2024 Budget Summary'!$D$26:$O$26</c:f>
              <c:numCache>
                <c:formatCode>"$"#,##0.00_);[Red]\("$"#,##0.00\)</c:formatCode>
                <c:ptCount val="12"/>
                <c:pt idx="0">
                  <c:v>2055</c:v>
                </c:pt>
                <c:pt idx="1">
                  <c:v>99</c:v>
                </c:pt>
                <c:pt idx="2">
                  <c:v>2055</c:v>
                </c:pt>
                <c:pt idx="3">
                  <c:v>2055</c:v>
                </c:pt>
                <c:pt idx="4">
                  <c:v>3000</c:v>
                </c:pt>
                <c:pt idx="5">
                  <c:v>1329</c:v>
                </c:pt>
                <c:pt idx="6">
                  <c:v>2055</c:v>
                </c:pt>
                <c:pt idx="7">
                  <c:v>3028</c:v>
                </c:pt>
                <c:pt idx="8">
                  <c:v>2055</c:v>
                </c:pt>
                <c:pt idx="9">
                  <c:v>386</c:v>
                </c:pt>
                <c:pt idx="10">
                  <c:v>1077</c:v>
                </c:pt>
                <c:pt idx="11">
                  <c:v>1085</c:v>
                </c:pt>
              </c:numCache>
            </c:numRef>
          </c:val>
          <c:extLst>
            <c:ext xmlns:c15="http://schemas.microsoft.com/office/drawing/2012/chart" uri="{02D57815-91ED-43cb-92C2-25804820EDAC}">
              <c15:datalabelsRange>
                <c15:f>'2024 Budget Summary'!$D$28:$O$28</c15:f>
                <c15:dlblRangeCache>
                  <c:ptCount val="12"/>
                  <c:pt idx="0">
                    <c:v>$833.00</c:v>
                  </c:pt>
                  <c:pt idx="1">
                    <c:v>-$173.00</c:v>
                  </c:pt>
                  <c:pt idx="2">
                    <c:v>$691.00</c:v>
                  </c:pt>
                  <c:pt idx="3">
                    <c:v>$563.00</c:v>
                  </c:pt>
                  <c:pt idx="4">
                    <c:v>$2,231.00</c:v>
                  </c:pt>
                  <c:pt idx="5">
                    <c:v>$350.00</c:v>
                  </c:pt>
                  <c:pt idx="6">
                    <c:v>$1,200.00</c:v>
                  </c:pt>
                  <c:pt idx="7">
                    <c:v>$68.00</c:v>
                  </c:pt>
                  <c:pt idx="8">
                    <c:v>-$549.00</c:v>
                  </c:pt>
                  <c:pt idx="9">
                    <c:v>$352.00</c:v>
                  </c:pt>
                  <c:pt idx="10">
                    <c:v>$49.00</c:v>
                  </c:pt>
                  <c:pt idx="11">
                    <c:v>$436.00</c:v>
                  </c:pt>
                </c15:dlblRangeCache>
              </c15:datalabelsRange>
            </c:ext>
            <c:ext xmlns:c16="http://schemas.microsoft.com/office/drawing/2014/chart" uri="{C3380CC4-5D6E-409C-BE32-E72D297353CC}">
              <c16:uniqueId val="{00000000-E23E-4250-BBAE-0E75E8228F8F}"/>
            </c:ext>
          </c:extLst>
        </c:ser>
        <c:dLbls>
          <c:showLegendKey val="0"/>
          <c:showVal val="0"/>
          <c:showCatName val="0"/>
          <c:showSerName val="0"/>
          <c:showPercent val="0"/>
          <c:showBubbleSize val="0"/>
        </c:dLbls>
        <c:gapWidth val="93"/>
        <c:overlap val="100"/>
        <c:axId val="1705322896"/>
        <c:axId val="1365475823"/>
      </c:barChart>
      <c:dateAx>
        <c:axId val="1705322896"/>
        <c:scaling>
          <c:orientation val="minMax"/>
        </c:scaling>
        <c:delete val="0"/>
        <c:axPos val="b"/>
        <c:numFmt formatCode="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5475823"/>
        <c:crosses val="autoZero"/>
        <c:auto val="1"/>
        <c:lblOffset val="100"/>
        <c:baseTimeUnit val="months"/>
      </c:dateAx>
      <c:valAx>
        <c:axId val="1365475823"/>
        <c:scaling>
          <c:orientation val="minMax"/>
        </c:scaling>
        <c:delete val="0"/>
        <c:axPos val="l"/>
        <c:majorGridlines>
          <c:spPr>
            <a:ln w="9525" cap="flat" cmpd="sng" algn="ctr">
              <a:solidFill>
                <a:schemeClr val="bg1">
                  <a:lumMod val="9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5322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Average Spend Type</a:t>
            </a:r>
          </a:p>
        </c:rich>
      </c:tx>
      <c:layout>
        <c:manualLayout>
          <c:xMode val="edge"/>
          <c:yMode val="edge"/>
          <c:x val="0.64269444444444446"/>
          <c:y val="2.3148148148148147E-2"/>
        </c:manualLayout>
      </c:layout>
      <c:overlay val="1"/>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solidFill>
              <a:schemeClr val="accent2">
                <a:lumMod val="40000"/>
                <a:lumOff val="60000"/>
              </a:schemeClr>
            </a:solidFill>
          </c:spPr>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7A9A-4AD5-8749-247137D5436F}"/>
              </c:ext>
            </c:extLst>
          </c:dPt>
          <c:dPt>
            <c:idx val="1"/>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3-7A9A-4AD5-8749-247137D5436F}"/>
              </c:ext>
            </c:extLst>
          </c:dPt>
          <c:dPt>
            <c:idx val="2"/>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5-7A9A-4AD5-8749-247137D5436F}"/>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'2024 Budget Summary'!$C$38:$C$40</c:f>
              <c:strCache>
                <c:ptCount val="3"/>
                <c:pt idx="0">
                  <c:v>Wants</c:v>
                </c:pt>
                <c:pt idx="1">
                  <c:v>Needs</c:v>
                </c:pt>
                <c:pt idx="2">
                  <c:v>Future You</c:v>
                </c:pt>
              </c:strCache>
            </c:strRef>
          </c:cat>
          <c:val>
            <c:numRef>
              <c:f>'2024 Budget Summary'!$Q$38:$Q$40</c:f>
              <c:numCache>
                <c:formatCode>0%</c:formatCode>
                <c:ptCount val="3"/>
                <c:pt idx="0">
                  <c:v>0.60809348667778462</c:v>
                </c:pt>
                <c:pt idx="1">
                  <c:v>0.33650282677905502</c:v>
                </c:pt>
                <c:pt idx="2">
                  <c:v>0.58803359227191343</c:v>
                </c:pt>
              </c:numCache>
            </c:numRef>
          </c:val>
          <c:extLst>
            <c:ext xmlns:c16="http://schemas.microsoft.com/office/drawing/2014/chart" uri="{C3380CC4-5D6E-409C-BE32-E72D297353CC}">
              <c16:uniqueId val="{00000006-7A9A-4AD5-8749-247137D5436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kern="1200" spc="0" baseline="0">
                <a:solidFill>
                  <a:schemeClr val="tx1"/>
                </a:solidFill>
              </a:rPr>
              <a:t>Average Monthly Spend per Category</a:t>
            </a:r>
          </a:p>
        </c:rich>
      </c:tx>
      <c:layout>
        <c:manualLayout>
          <c:xMode val="edge"/>
          <c:yMode val="edge"/>
          <c:x val="0.74158496448151523"/>
          <c:y val="2.3148033682883599E-2"/>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 Budget Summary'!$C$9:$C$22</c:f>
              <c:strCache>
                <c:ptCount val="14"/>
                <c:pt idx="0">
                  <c:v>Automotive</c:v>
                </c:pt>
                <c:pt idx="1">
                  <c:v>Bills &amp; Utilities</c:v>
                </c:pt>
                <c:pt idx="2">
                  <c:v>Entertainment</c:v>
                </c:pt>
                <c:pt idx="3">
                  <c:v>Fees &amp; Adjustments</c:v>
                </c:pt>
                <c:pt idx="4">
                  <c:v>Food &amp; Drink</c:v>
                </c:pt>
                <c:pt idx="5">
                  <c:v>Gas</c:v>
                </c:pt>
                <c:pt idx="6">
                  <c:v>Groceries</c:v>
                </c:pt>
                <c:pt idx="7">
                  <c:v>Health &amp; Wellness</c:v>
                </c:pt>
                <c:pt idx="8">
                  <c:v>Home</c:v>
                </c:pt>
                <c:pt idx="9">
                  <c:v>Investments</c:v>
                </c:pt>
                <c:pt idx="10">
                  <c:v>Work Expense</c:v>
                </c:pt>
                <c:pt idx="11">
                  <c:v>Shopping</c:v>
                </c:pt>
                <c:pt idx="12">
                  <c:v>Travel</c:v>
                </c:pt>
                <c:pt idx="13">
                  <c:v>Pets</c:v>
                </c:pt>
              </c:strCache>
            </c:strRef>
          </c:cat>
          <c:val>
            <c:numRef>
              <c:f>'2024 Budget Summary'!$Q$9:$Q$22</c:f>
              <c:numCache>
                <c:formatCode>"$"#,##0.00_);[Red]\("$"#,##0.00\)</c:formatCode>
                <c:ptCount val="14"/>
                <c:pt idx="0">
                  <c:v>0</c:v>
                </c:pt>
                <c:pt idx="1">
                  <c:v>48.416666666666664</c:v>
                </c:pt>
                <c:pt idx="2">
                  <c:v>64.75</c:v>
                </c:pt>
                <c:pt idx="3">
                  <c:v>77.666666666666671</c:v>
                </c:pt>
                <c:pt idx="4">
                  <c:v>0</c:v>
                </c:pt>
                <c:pt idx="5">
                  <c:v>150.25</c:v>
                </c:pt>
                <c:pt idx="6">
                  <c:v>28.75</c:v>
                </c:pt>
                <c:pt idx="7">
                  <c:v>71</c:v>
                </c:pt>
                <c:pt idx="8">
                  <c:v>121.58333333333333</c:v>
                </c:pt>
                <c:pt idx="9">
                  <c:v>0</c:v>
                </c:pt>
                <c:pt idx="10">
                  <c:v>177.5</c:v>
                </c:pt>
                <c:pt idx="11">
                  <c:v>240.41666666666666</c:v>
                </c:pt>
                <c:pt idx="12">
                  <c:v>122.33333333333333</c:v>
                </c:pt>
                <c:pt idx="13">
                  <c:v>83</c:v>
                </c:pt>
              </c:numCache>
            </c:numRef>
          </c:val>
          <c:extLst>
            <c:ext xmlns:c16="http://schemas.microsoft.com/office/drawing/2014/chart" uri="{C3380CC4-5D6E-409C-BE32-E72D297353CC}">
              <c16:uniqueId val="{00000000-34A8-48D1-8F5B-9D45F8E1BBBB}"/>
            </c:ext>
          </c:extLst>
        </c:ser>
        <c:dLbls>
          <c:showLegendKey val="0"/>
          <c:showVal val="0"/>
          <c:showCatName val="0"/>
          <c:showSerName val="0"/>
          <c:showPercent val="0"/>
          <c:showBubbleSize val="0"/>
        </c:dLbls>
        <c:gapWidth val="25"/>
        <c:overlap val="-25"/>
        <c:axId val="399550480"/>
        <c:axId val="346728080"/>
      </c:barChart>
      <c:catAx>
        <c:axId val="3995504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6728080"/>
        <c:crosses val="autoZero"/>
        <c:auto val="1"/>
        <c:lblAlgn val="ctr"/>
        <c:lblOffset val="100"/>
        <c:noMultiLvlLbl val="0"/>
      </c:catAx>
      <c:valAx>
        <c:axId val="346728080"/>
        <c:scaling>
          <c:orientation val="minMax"/>
        </c:scaling>
        <c:delete val="0"/>
        <c:axPos val="l"/>
        <c:majorGridlines>
          <c:spPr>
            <a:ln w="9525" cap="flat" cmpd="sng" algn="ctr">
              <a:solidFill>
                <a:schemeClr val="bg1">
                  <a:lumMod val="9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550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13</xdr:col>
      <xdr:colOff>601980</xdr:colOff>
      <xdr:row>2</xdr:row>
      <xdr:rowOff>68579</xdr:rowOff>
    </xdr:from>
    <xdr:ext cx="4457700" cy="5326266"/>
    <xdr:sp macro="" textlink="">
      <xdr:nvSpPr>
        <xdr:cNvPr id="2" name="TextBox 1">
          <a:extLst>
            <a:ext uri="{FF2B5EF4-FFF2-40B4-BE49-F238E27FC236}">
              <a16:creationId xmlns:a16="http://schemas.microsoft.com/office/drawing/2014/main" id="{C7CB010D-8D58-0080-0E71-9F7903BC69BA}"/>
            </a:ext>
          </a:extLst>
        </xdr:cNvPr>
        <xdr:cNvSpPr txBox="1"/>
      </xdr:nvSpPr>
      <xdr:spPr>
        <a:xfrm>
          <a:off x="8435340" y="563879"/>
          <a:ext cx="4457700" cy="5326266"/>
        </a:xfrm>
        <a:prstGeom prst="rect">
          <a:avLst/>
        </a:prstGeom>
        <a:solidFill>
          <a:sysClr val="window" lastClr="FFFFFF"/>
        </a:solidFill>
        <a:ln>
          <a:solidFill>
            <a:schemeClr val="accent3"/>
          </a:solidFill>
        </a:ln>
        <a:effectLst>
          <a:outerShdw blurRad="50800" dist="38100" dir="2700000" algn="tl" rotWithShape="0">
            <a:prstClr val="black">
              <a:alpha val="40000"/>
            </a:prstClr>
          </a:outerShdw>
        </a:effectLst>
      </xdr:spPr>
      <xdr:txBody>
        <a:bodyPr vertOverflow="clip" horzOverflow="clip" wrap="square" lIns="274320" tIns="274320" rIns="274320" bIns="274320" rtlCol="0" anchor="t">
          <a:spAutoFit/>
        </a:bodyPr>
        <a:lstStyle/>
        <a:p>
          <a:pPr algn="ctr">
            <a:spcAft>
              <a:spcPts val="1200"/>
            </a:spcAft>
            <a:buClr>
              <a:schemeClr val="accent2"/>
            </a:buClr>
            <a:buSzPct val="70000"/>
          </a:pPr>
          <a:r>
            <a:rPr lang="en-US" sz="1600" b="1" dirty="0"/>
            <a:t>50/30/20</a:t>
          </a:r>
          <a:r>
            <a:rPr lang="en-US" sz="1600" b="1" baseline="0" dirty="0"/>
            <a:t> Budgeting Philosophy</a:t>
          </a:r>
          <a:endParaRPr lang="en-US" sz="1600" b="1" dirty="0"/>
        </a:p>
        <a:p>
          <a:pPr algn="l">
            <a:spcAft>
              <a:spcPts val="1200"/>
            </a:spcAft>
            <a:buClr>
              <a:schemeClr val="accent2"/>
            </a:buClr>
            <a:buSzPct val="70000"/>
          </a:pPr>
          <a:r>
            <a:rPr lang="en-US" sz="1100" baseline="0" dirty="0"/>
            <a:t>You'll notice three different </a:t>
          </a:r>
          <a:r>
            <a:rPr lang="en-US" sz="1100" b="1" baseline="0" dirty="0"/>
            <a:t>Types</a:t>
          </a:r>
          <a:r>
            <a:rPr lang="en-US" sz="1100" b="0" baseline="0" dirty="0"/>
            <a:t> under the "Account Statements" sheet - </a:t>
          </a:r>
          <a:r>
            <a:rPr lang="en-US" sz="1100" b="0" i="1" baseline="0" dirty="0"/>
            <a:t>Wants, Needs, </a:t>
          </a:r>
          <a:r>
            <a:rPr lang="en-US" sz="1100" b="0" i="0" baseline="0" dirty="0"/>
            <a:t>and </a:t>
          </a:r>
          <a:r>
            <a:rPr lang="en-US" sz="1100" b="0" i="1" baseline="0" dirty="0"/>
            <a:t>Future You</a:t>
          </a:r>
          <a:r>
            <a:rPr lang="en-US" sz="1100" b="0" i="0" baseline="0" dirty="0"/>
            <a:t>. This is centered around the 50/30/20 Budgeting Philosophy. The guideline suggests allocating all spending into three main types:</a:t>
          </a:r>
        </a:p>
        <a:p>
          <a:pPr algn="l">
            <a:spcAft>
              <a:spcPts val="1200"/>
            </a:spcAft>
            <a:buClr>
              <a:schemeClr val="accent2"/>
            </a:buClr>
            <a:buSzPct val="70000"/>
          </a:pPr>
          <a:r>
            <a:rPr lang="en-US" sz="1100" b="0" i="0" baseline="0" dirty="0"/>
            <a:t>1. 50% for </a:t>
          </a:r>
          <a:r>
            <a:rPr lang="en-US" sz="1100" b="1" i="0" baseline="0" dirty="0"/>
            <a:t>Needs</a:t>
          </a:r>
          <a:r>
            <a:rPr lang="en-US" sz="1100" b="0" i="0" baseline="0" dirty="0"/>
            <a:t> - this covers essential expenses such as housing, utilities, groceries, transportation, etc.</a:t>
          </a:r>
        </a:p>
        <a:p>
          <a:pPr algn="l">
            <a:spcAft>
              <a:spcPts val="1200"/>
            </a:spcAft>
            <a:buClr>
              <a:schemeClr val="accent2"/>
            </a:buClr>
            <a:buSzPct val="70000"/>
          </a:pPr>
          <a:r>
            <a:rPr lang="en-US" sz="1100" b="0" i="0" baseline="0" dirty="0"/>
            <a:t>2. 30% for </a:t>
          </a:r>
          <a:r>
            <a:rPr lang="en-US" sz="1100" b="1" i="0" baseline="0" dirty="0"/>
            <a:t>Wants</a:t>
          </a:r>
          <a:r>
            <a:rPr lang="en-US" sz="1100" b="0" i="0" baseline="0" dirty="0"/>
            <a:t> - this covers non-essential expenses such as dining out, entertainment, self-care, etc.</a:t>
          </a:r>
        </a:p>
        <a:p>
          <a:pPr algn="l">
            <a:spcAft>
              <a:spcPts val="1200"/>
            </a:spcAft>
            <a:buClr>
              <a:schemeClr val="accent2"/>
            </a:buClr>
            <a:buSzPct val="70000"/>
          </a:pPr>
          <a:r>
            <a:rPr lang="en-US" sz="1100" b="0" i="0" baseline="0" dirty="0"/>
            <a:t>3. 20% for </a:t>
          </a:r>
          <a:r>
            <a:rPr lang="en-US" sz="1100" b="1" i="0" baseline="0" dirty="0"/>
            <a:t>Future You </a:t>
          </a:r>
          <a:r>
            <a:rPr lang="en-US" sz="1100" b="0" i="0" baseline="0" dirty="0"/>
            <a:t>- this covers income that is put towards savings, investments, emergency funds, paying off debts, etc.</a:t>
          </a:r>
          <a:endParaRPr lang="en-US" sz="1100" baseline="0" dirty="0"/>
        </a:p>
        <a:p>
          <a:pPr algn="l">
            <a:spcAft>
              <a:spcPts val="1200"/>
            </a:spcAft>
            <a:buClr>
              <a:schemeClr val="accent2"/>
            </a:buClr>
            <a:buSzPct val="70000"/>
          </a:pPr>
          <a:r>
            <a:rPr lang="en-US" sz="1100" baseline="0" dirty="0"/>
            <a:t>The 50/30/20 rule provides a simpler framework to start your personal budgeting journey. In my experience, knowing the percentages is the biggest hurdle to making changes. </a:t>
          </a:r>
        </a:p>
        <a:p>
          <a:pPr algn="l">
            <a:spcAft>
              <a:spcPts val="1200"/>
            </a:spcAft>
            <a:buClr>
              <a:schemeClr val="accent2"/>
            </a:buClr>
            <a:buSzPct val="70000"/>
          </a:pPr>
          <a:r>
            <a:rPr lang="en-US" sz="1100" baseline="0" dirty="0"/>
            <a:t>The "2024 Budget Summary" tab will total all expenses and provide a breakdown of percentages by month. A visual of your overall average is shown on the "2024 Dashboard" tab. </a:t>
          </a:r>
          <a:endParaRPr lang="en-US" sz="1100" dirty="0"/>
        </a:p>
        <a:p>
          <a:pPr algn="l">
            <a:spcAft>
              <a:spcPts val="1200"/>
            </a:spcAft>
            <a:buClr>
              <a:schemeClr val="accent2"/>
            </a:buClr>
            <a:buSzPct val="70000"/>
          </a:pPr>
          <a:r>
            <a:rPr lang="en-US" sz="1100" dirty="0"/>
            <a:t>Interested to read more about this budgeting principle? Check out this Forbes</a:t>
          </a:r>
          <a:r>
            <a:rPr lang="en-US" sz="1100" baseline="0" dirty="0"/>
            <a:t> article: </a:t>
          </a:r>
          <a:r>
            <a:rPr lang="en-US" sz="1100" dirty="0"/>
            <a:t>https://www.forbes.com/advisor/banking/guide-to-50-30-20-budget/</a:t>
          </a:r>
        </a:p>
      </xdr:txBody>
    </xdr:sp>
    <xdr:clientData/>
  </xdr:oneCellAnchor>
  <xdr:twoCellAnchor editAs="oneCell">
    <xdr:from>
      <xdr:col>9</xdr:col>
      <xdr:colOff>0</xdr:colOff>
      <xdr:row>25</xdr:row>
      <xdr:rowOff>0</xdr:rowOff>
    </xdr:from>
    <xdr:to>
      <xdr:col>9</xdr:col>
      <xdr:colOff>304800</xdr:colOff>
      <xdr:row>26</xdr:row>
      <xdr:rowOff>114300</xdr:rowOff>
    </xdr:to>
    <xdr:sp macro="" textlink="">
      <xdr:nvSpPr>
        <xdr:cNvPr id="1025" name="AutoShape 1">
          <a:extLst>
            <a:ext uri="{FF2B5EF4-FFF2-40B4-BE49-F238E27FC236}">
              <a16:creationId xmlns:a16="http://schemas.microsoft.com/office/drawing/2014/main" id="{3DF0F43A-0184-C1AC-5869-0DF490A1C62A}"/>
            </a:ext>
          </a:extLst>
        </xdr:cNvPr>
        <xdr:cNvSpPr>
          <a:spLocks noChangeAspect="1" noChangeArrowheads="1"/>
        </xdr:cNvSpPr>
      </xdr:nvSpPr>
      <xdr:spPr bwMode="auto">
        <a:xfrm>
          <a:off x="6172200" y="476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68580</xdr:colOff>
      <xdr:row>2</xdr:row>
      <xdr:rowOff>68579</xdr:rowOff>
    </xdr:from>
    <xdr:to>
      <xdr:col>7</xdr:col>
      <xdr:colOff>403860</xdr:colOff>
      <xdr:row>22</xdr:row>
      <xdr:rowOff>144780</xdr:rowOff>
    </xdr:to>
    <xdr:sp macro="" textlink="">
      <xdr:nvSpPr>
        <xdr:cNvPr id="3" name="TextBox 2">
          <a:extLst>
            <a:ext uri="{FF2B5EF4-FFF2-40B4-BE49-F238E27FC236}">
              <a16:creationId xmlns:a16="http://schemas.microsoft.com/office/drawing/2014/main" id="{5BC99E1C-4A00-4A82-A9B9-86192EFAF217}"/>
            </a:ext>
          </a:extLst>
        </xdr:cNvPr>
        <xdr:cNvSpPr txBox="1"/>
      </xdr:nvSpPr>
      <xdr:spPr>
        <a:xfrm>
          <a:off x="358140" y="563879"/>
          <a:ext cx="3764280" cy="3886201"/>
        </a:xfrm>
        <a:prstGeom prst="rect">
          <a:avLst/>
        </a:prstGeom>
        <a:solidFill>
          <a:sysClr val="window" lastClr="FFFFFF"/>
        </a:solidFill>
        <a:ln>
          <a:solidFill>
            <a:schemeClr val="accent3"/>
          </a:solidFill>
        </a:ln>
        <a:effectLst>
          <a:outerShdw blurRad="50800" dist="38100" dir="2700000" algn="tl" rotWithShape="0">
            <a:prstClr val="black">
              <a:alpha val="40000"/>
            </a:prstClr>
          </a:outerShdw>
        </a:effectLst>
      </xdr:spPr>
      <xdr:txBody>
        <a:bodyPr vertOverflow="clip" horzOverflow="clip" wrap="square" lIns="274320" tIns="274320" rIns="274320" bIns="274320" rtlCol="0" anchor="t">
          <a:noAutofit/>
        </a:bodyPr>
        <a:lstStyle/>
        <a:p>
          <a:pPr algn="ctr">
            <a:spcAft>
              <a:spcPts val="1200"/>
            </a:spcAft>
            <a:buClr>
              <a:schemeClr val="accent2"/>
            </a:buClr>
            <a:buSzPct val="70000"/>
          </a:pPr>
          <a:r>
            <a:rPr lang="en-US" sz="1600" b="1" dirty="0"/>
            <a:t>Where should</a:t>
          </a:r>
          <a:r>
            <a:rPr lang="en-US" sz="1600" b="1" baseline="0" dirty="0"/>
            <a:t> I put my data?</a:t>
          </a:r>
          <a:endParaRPr lang="en-US" sz="1600" b="1" dirty="0"/>
        </a:p>
        <a:p>
          <a:pPr algn="l">
            <a:spcAft>
              <a:spcPts val="1200"/>
            </a:spcAft>
            <a:buClr>
              <a:schemeClr val="accent2"/>
            </a:buClr>
            <a:buSzPct val="70000"/>
          </a:pPr>
          <a:r>
            <a:rPr lang="en-US" sz="1100" dirty="0"/>
            <a:t>All data from your bank should be uploaded to the "Account</a:t>
          </a:r>
          <a:r>
            <a:rPr lang="en-US" sz="1100" baseline="0" dirty="0"/>
            <a:t> Statements" sheet. The Category drop down list comes from the list in the budget summary.  </a:t>
          </a:r>
          <a:endParaRPr lang="en-US" sz="1100" dirty="0"/>
        </a:p>
      </xdr:txBody>
    </xdr:sp>
    <xdr:clientData/>
  </xdr:twoCellAnchor>
  <xdr:twoCellAnchor>
    <xdr:from>
      <xdr:col>3</xdr:col>
      <xdr:colOff>664047</xdr:colOff>
      <xdr:row>8</xdr:row>
      <xdr:rowOff>180975</xdr:rowOff>
    </xdr:from>
    <xdr:to>
      <xdr:col>5</xdr:col>
      <xdr:colOff>488478</xdr:colOff>
      <xdr:row>22</xdr:row>
      <xdr:rowOff>95250</xdr:rowOff>
    </xdr:to>
    <xdr:pic>
      <xdr:nvPicPr>
        <xdr:cNvPr id="4" name="Picture 3" descr="A list of things on a white background&#10;&#10;Description automatically generated">
          <a:extLst>
            <a:ext uri="{FF2B5EF4-FFF2-40B4-BE49-F238E27FC236}">
              <a16:creationId xmlns:a16="http://schemas.microsoft.com/office/drawing/2014/main" id="{3D3A27B1-3464-A632-6004-95BA98A2B48A}"/>
            </a:ext>
          </a:extLst>
        </xdr:cNvPr>
        <xdr:cNvPicPr>
          <a:picLocks noChangeAspect="1"/>
        </xdr:cNvPicPr>
      </xdr:nvPicPr>
      <xdr:blipFill rotWithShape="1">
        <a:blip xmlns:r="http://schemas.openxmlformats.org/officeDocument/2006/relationships" r:embed="rId1"/>
        <a:srcRect l="3749" t="1797" r="1264"/>
        <a:stretch/>
      </xdr:blipFill>
      <xdr:spPr>
        <a:xfrm>
          <a:off x="1635597" y="1819275"/>
          <a:ext cx="1196031" cy="2581275"/>
        </a:xfrm>
        <a:prstGeom prst="rect">
          <a:avLst/>
        </a:prstGeom>
      </xdr:spPr>
    </xdr:pic>
    <xdr:clientData/>
  </xdr:twoCellAnchor>
  <xdr:oneCellAnchor>
    <xdr:from>
      <xdr:col>2</xdr:col>
      <xdr:colOff>66675</xdr:colOff>
      <xdr:row>23</xdr:row>
      <xdr:rowOff>76199</xdr:rowOff>
    </xdr:from>
    <xdr:ext cx="3767328" cy="2336217"/>
    <xdr:sp macro="" textlink="">
      <xdr:nvSpPr>
        <xdr:cNvPr id="7" name="TextBox 6">
          <a:extLst>
            <a:ext uri="{FF2B5EF4-FFF2-40B4-BE49-F238E27FC236}">
              <a16:creationId xmlns:a16="http://schemas.microsoft.com/office/drawing/2014/main" id="{4D64ACEF-CD35-4DAC-8869-E092FD3B0AB1}"/>
            </a:ext>
          </a:extLst>
        </xdr:cNvPr>
        <xdr:cNvSpPr txBox="1"/>
      </xdr:nvSpPr>
      <xdr:spPr>
        <a:xfrm>
          <a:off x="352425" y="4571999"/>
          <a:ext cx="3767328" cy="2336217"/>
        </a:xfrm>
        <a:prstGeom prst="rect">
          <a:avLst/>
        </a:prstGeom>
        <a:solidFill>
          <a:sysClr val="window" lastClr="FFFFFF"/>
        </a:solidFill>
        <a:ln>
          <a:solidFill>
            <a:schemeClr val="accent3"/>
          </a:solidFill>
        </a:ln>
        <a:effectLst>
          <a:outerShdw blurRad="50800" dist="38100" dir="2700000" algn="tl" rotWithShape="0">
            <a:prstClr val="black">
              <a:alpha val="40000"/>
            </a:prstClr>
          </a:outerShdw>
        </a:effectLst>
      </xdr:spPr>
      <xdr:txBody>
        <a:bodyPr vertOverflow="clip" horzOverflow="clip" wrap="square" lIns="274320" tIns="274320" rIns="274320" bIns="274320" rtlCol="0" anchor="t">
          <a:spAutoFit/>
        </a:bodyPr>
        <a:lstStyle/>
        <a:p>
          <a:pPr algn="ctr">
            <a:spcAft>
              <a:spcPts val="1200"/>
            </a:spcAft>
            <a:buClr>
              <a:schemeClr val="accent2"/>
            </a:buClr>
            <a:buSzPct val="70000"/>
          </a:pPr>
          <a:r>
            <a:rPr lang="en-US" sz="1600" b="1" dirty="0"/>
            <a:t>Changing Expense Categories</a:t>
          </a:r>
        </a:p>
        <a:p>
          <a:pPr algn="l">
            <a:spcAft>
              <a:spcPts val="1200"/>
            </a:spcAft>
            <a:buClr>
              <a:schemeClr val="accent2"/>
            </a:buClr>
            <a:buSzPct val="70000"/>
          </a:pPr>
          <a:r>
            <a:rPr lang="en-US" sz="1100" dirty="0"/>
            <a:t>If the expense categories</a:t>
          </a:r>
          <a:r>
            <a:rPr lang="en-US" sz="1100" baseline="0" dirty="0"/>
            <a:t> dropdown</a:t>
          </a:r>
          <a:r>
            <a:rPr lang="en-US" sz="1100" dirty="0"/>
            <a:t> in the "Account Statements" sheet don't meet your needs, find the "Expenses"</a:t>
          </a:r>
          <a:r>
            <a:rPr lang="en-US" sz="1100" baseline="0" dirty="0"/>
            <a:t> list in the "2024 Budget Summary" sheet. Replace any of the existing categories with something that meets your needs, by typing new text into the cell. After replacing the text, the dropdown in Account Statements and chart in 2024 Dashboard will be updated. </a:t>
          </a:r>
          <a:endParaRPr lang="en-US" sz="1100" dirty="0"/>
        </a:p>
      </xdr:txBody>
    </xdr:sp>
    <xdr:clientData/>
  </xdr:oneCellAnchor>
  <xdr:oneCellAnchor>
    <xdr:from>
      <xdr:col>7</xdr:col>
      <xdr:colOff>606742</xdr:colOff>
      <xdr:row>5</xdr:row>
      <xdr:rowOff>154304</xdr:rowOff>
    </xdr:from>
    <xdr:ext cx="3924300" cy="1647310"/>
    <xdr:sp macro="" textlink="">
      <xdr:nvSpPr>
        <xdr:cNvPr id="8" name="TextBox 7">
          <a:extLst>
            <a:ext uri="{FF2B5EF4-FFF2-40B4-BE49-F238E27FC236}">
              <a16:creationId xmlns:a16="http://schemas.microsoft.com/office/drawing/2014/main" id="{458DD8C1-A547-4875-8885-1486AB28A887}"/>
            </a:ext>
          </a:extLst>
        </xdr:cNvPr>
        <xdr:cNvSpPr txBox="1"/>
      </xdr:nvSpPr>
      <xdr:spPr>
        <a:xfrm>
          <a:off x="4325302" y="1221104"/>
          <a:ext cx="3924300" cy="1647310"/>
        </a:xfrm>
        <a:prstGeom prst="rect">
          <a:avLst/>
        </a:prstGeom>
        <a:solidFill>
          <a:sysClr val="window" lastClr="FFFFFF"/>
        </a:solidFill>
        <a:ln>
          <a:solidFill>
            <a:schemeClr val="accent3"/>
          </a:solidFill>
        </a:ln>
        <a:effectLst>
          <a:outerShdw blurRad="50800" dist="38100" dir="2700000" algn="tl" rotWithShape="0">
            <a:prstClr val="black">
              <a:alpha val="40000"/>
            </a:prstClr>
          </a:outerShdw>
        </a:effectLst>
      </xdr:spPr>
      <xdr:txBody>
        <a:bodyPr vertOverflow="clip" horzOverflow="clip" wrap="square" lIns="274320" tIns="274320" rIns="274320" bIns="274320" rtlCol="0" anchor="t">
          <a:spAutoFit/>
        </a:bodyPr>
        <a:lstStyle/>
        <a:p>
          <a:pPr algn="ctr">
            <a:spcAft>
              <a:spcPts val="1200"/>
            </a:spcAft>
            <a:buClr>
              <a:schemeClr val="accent2"/>
            </a:buClr>
            <a:buSzPct val="70000"/>
          </a:pPr>
          <a:r>
            <a:rPr lang="en-US" sz="1600" b="1" dirty="0"/>
            <a:t>Existing Data</a:t>
          </a:r>
        </a:p>
        <a:p>
          <a:pPr algn="l">
            <a:spcAft>
              <a:spcPts val="1200"/>
            </a:spcAft>
            <a:buClr>
              <a:schemeClr val="accent2"/>
            </a:buClr>
            <a:buSzPct val="70000"/>
          </a:pPr>
          <a:r>
            <a:rPr lang="en-US" sz="1100" dirty="0"/>
            <a:t>The data currently in "Account Statements" is</a:t>
          </a:r>
          <a:r>
            <a:rPr lang="en-US" sz="1100" baseline="0" dirty="0"/>
            <a:t> to show a preview of charts and summaries. Simply highlight all cells and delete it! The rest of the workbook will update in real time as you place your own data into the sheet.</a:t>
          </a:r>
          <a:endParaRPr lang="en-US" sz="1100" dirty="0"/>
        </a:p>
      </xdr:txBody>
    </xdr:sp>
    <xdr:clientData/>
  </xdr:oneCellAnchor>
  <xdr:oneCellAnchor>
    <xdr:from>
      <xdr:col>7</xdr:col>
      <xdr:colOff>604837</xdr:colOff>
      <xdr:row>15</xdr:row>
      <xdr:rowOff>3810</xdr:rowOff>
    </xdr:from>
    <xdr:ext cx="3924300" cy="2299540"/>
    <xdr:sp macro="" textlink="">
      <xdr:nvSpPr>
        <xdr:cNvPr id="9" name="TextBox 8">
          <a:extLst>
            <a:ext uri="{FF2B5EF4-FFF2-40B4-BE49-F238E27FC236}">
              <a16:creationId xmlns:a16="http://schemas.microsoft.com/office/drawing/2014/main" id="{33112FD5-D6D9-4DFF-B4DA-85638AC01817}"/>
            </a:ext>
          </a:extLst>
        </xdr:cNvPr>
        <xdr:cNvSpPr txBox="1"/>
      </xdr:nvSpPr>
      <xdr:spPr>
        <a:xfrm>
          <a:off x="4323397" y="2975610"/>
          <a:ext cx="3924300" cy="2299540"/>
        </a:xfrm>
        <a:prstGeom prst="rect">
          <a:avLst/>
        </a:prstGeom>
        <a:solidFill>
          <a:sysClr val="window" lastClr="FFFFFF"/>
        </a:solidFill>
        <a:ln>
          <a:solidFill>
            <a:schemeClr val="accent3"/>
          </a:solidFill>
        </a:ln>
        <a:effectLst>
          <a:outerShdw blurRad="50800" dist="38100" dir="2700000" algn="tl" rotWithShape="0">
            <a:prstClr val="black">
              <a:alpha val="40000"/>
            </a:prstClr>
          </a:outerShdw>
        </a:effectLst>
      </xdr:spPr>
      <xdr:txBody>
        <a:bodyPr vertOverflow="clip" horzOverflow="clip" wrap="square" lIns="274320" tIns="274320" rIns="274320" bIns="274320" rtlCol="0" anchor="t">
          <a:spAutoFit/>
        </a:bodyPr>
        <a:lstStyle/>
        <a:p>
          <a:pPr algn="ctr">
            <a:spcAft>
              <a:spcPts val="1200"/>
            </a:spcAft>
            <a:buClr>
              <a:schemeClr val="accent2"/>
            </a:buClr>
            <a:buSzPct val="70000"/>
          </a:pPr>
          <a:r>
            <a:rPr lang="en-US" sz="1600" b="1" dirty="0"/>
            <a:t>Which Cells Need Data?</a:t>
          </a:r>
        </a:p>
        <a:p>
          <a:pPr algn="l">
            <a:spcAft>
              <a:spcPts val="1200"/>
            </a:spcAft>
            <a:buClr>
              <a:schemeClr val="accent2"/>
            </a:buClr>
            <a:buSzPct val="70000"/>
          </a:pPr>
          <a:r>
            <a:rPr lang="en-US" sz="1100" dirty="0"/>
            <a:t>You'll notice in the example Account Statements that not</a:t>
          </a:r>
          <a:r>
            <a:rPr lang="en-US" sz="1100" baseline="0" dirty="0"/>
            <a:t> all columns are filled in. </a:t>
          </a:r>
        </a:p>
        <a:p>
          <a:pPr algn="l">
            <a:spcAft>
              <a:spcPts val="1200"/>
            </a:spcAft>
            <a:buClr>
              <a:schemeClr val="accent2"/>
            </a:buClr>
            <a:buSzPct val="70000"/>
          </a:pPr>
          <a:r>
            <a:rPr lang="en-US" sz="1100" baseline="0" dirty="0"/>
            <a:t>If the data is </a:t>
          </a:r>
          <a:r>
            <a:rPr lang="en-US" sz="1100" b="1" baseline="0" dirty="0"/>
            <a:t>Income</a:t>
          </a:r>
          <a:r>
            <a:rPr lang="en-US" sz="1100" b="0" baseline="0" dirty="0"/>
            <a:t>, you will leave the </a:t>
          </a:r>
          <a:r>
            <a:rPr lang="en-US" sz="1100" b="0" i="1" baseline="0" dirty="0"/>
            <a:t>Category </a:t>
          </a:r>
          <a:r>
            <a:rPr lang="en-US" sz="1100" b="0" i="0" baseline="0" dirty="0"/>
            <a:t>and </a:t>
          </a:r>
          <a:r>
            <a:rPr lang="en-US" sz="1100" b="0" i="1" baseline="0" dirty="0"/>
            <a:t>Type</a:t>
          </a:r>
          <a:r>
            <a:rPr lang="en-US" sz="1100" b="0" i="0" baseline="0" dirty="0"/>
            <a:t> columns blank. </a:t>
          </a:r>
        </a:p>
        <a:p>
          <a:pPr algn="l">
            <a:spcAft>
              <a:spcPts val="1200"/>
            </a:spcAft>
            <a:buClr>
              <a:schemeClr val="accent2"/>
            </a:buClr>
            <a:buSzPct val="70000"/>
          </a:pPr>
          <a:r>
            <a:rPr lang="en-US" sz="1100" b="0" i="0" baseline="0" dirty="0"/>
            <a:t>If the data is an </a:t>
          </a:r>
          <a:r>
            <a:rPr lang="en-US" sz="1100" b="1" i="0" baseline="0" dirty="0"/>
            <a:t>Expense</a:t>
          </a:r>
          <a:r>
            <a:rPr lang="en-US" sz="1100" b="0" i="0" baseline="0" dirty="0"/>
            <a:t>, you will leave the </a:t>
          </a:r>
          <a:r>
            <a:rPr lang="en-US" sz="1100" b="0" i="1" baseline="0" dirty="0"/>
            <a:t>Income</a:t>
          </a:r>
          <a:r>
            <a:rPr lang="en-US" sz="1100" b="0" i="0" baseline="0" dirty="0"/>
            <a:t> column blank.</a:t>
          </a:r>
          <a:endParaRPr lang="en-US" sz="1100" dirty="0"/>
        </a:p>
      </xdr:txBody>
    </xdr:sp>
    <xdr:clientData/>
  </xdr:oneCellAnchor>
  <xdr:twoCellAnchor editAs="oneCell">
    <xdr:from>
      <xdr:col>8</xdr:col>
      <xdr:colOff>130492</xdr:colOff>
      <xdr:row>2</xdr:row>
      <xdr:rowOff>72389</xdr:rowOff>
    </xdr:from>
    <xdr:to>
      <xdr:col>13</xdr:col>
      <xdr:colOff>220027</xdr:colOff>
      <xdr:row>5</xdr:row>
      <xdr:rowOff>72834</xdr:rowOff>
    </xdr:to>
    <xdr:pic>
      <xdr:nvPicPr>
        <xdr:cNvPr id="11" name="Picture 10" descr="A black and grey logo&#10;&#10;Description automatically generated">
          <a:extLst>
            <a:ext uri="{FF2B5EF4-FFF2-40B4-BE49-F238E27FC236}">
              <a16:creationId xmlns:a16="http://schemas.microsoft.com/office/drawing/2014/main" id="{9C3E8CEE-850E-A119-3D08-F2427D35C4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4852" y="567689"/>
          <a:ext cx="3505200" cy="57194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80962</xdr:colOff>
      <xdr:row>1</xdr:row>
      <xdr:rowOff>119062</xdr:rowOff>
    </xdr:from>
    <xdr:to>
      <xdr:col>13</xdr:col>
      <xdr:colOff>381000</xdr:colOff>
      <xdr:row>16</xdr:row>
      <xdr:rowOff>4762</xdr:rowOff>
    </xdr:to>
    <xdr:graphicFrame macro="">
      <xdr:nvGraphicFramePr>
        <xdr:cNvPr id="2" name="Chart 1">
          <a:extLst>
            <a:ext uri="{FF2B5EF4-FFF2-40B4-BE49-F238E27FC236}">
              <a16:creationId xmlns:a16="http://schemas.microsoft.com/office/drawing/2014/main" id="{E08942E2-65CA-2307-FBD4-84E29DD0B6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657225</xdr:colOff>
      <xdr:row>1</xdr:row>
      <xdr:rowOff>119062</xdr:rowOff>
    </xdr:from>
    <xdr:to>
      <xdr:col>19</xdr:col>
      <xdr:colOff>447674</xdr:colOff>
      <xdr:row>16</xdr:row>
      <xdr:rowOff>4762</xdr:rowOff>
    </xdr:to>
    <xdr:graphicFrame macro="">
      <xdr:nvGraphicFramePr>
        <xdr:cNvPr id="4" name="Chart 3">
          <a:extLst>
            <a:ext uri="{FF2B5EF4-FFF2-40B4-BE49-F238E27FC236}">
              <a16:creationId xmlns:a16="http://schemas.microsoft.com/office/drawing/2014/main" id="{9A2E79BC-C1E3-2497-8593-25EC4B045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76201</xdr:colOff>
      <xdr:row>16</xdr:row>
      <xdr:rowOff>42862</xdr:rowOff>
    </xdr:from>
    <xdr:to>
      <xdr:col>19</xdr:col>
      <xdr:colOff>447675</xdr:colOff>
      <xdr:row>30</xdr:row>
      <xdr:rowOff>85725</xdr:rowOff>
    </xdr:to>
    <xdr:graphicFrame macro="">
      <xdr:nvGraphicFramePr>
        <xdr:cNvPr id="3" name="Chart 1">
          <a:extLst>
            <a:ext uri="{FF2B5EF4-FFF2-40B4-BE49-F238E27FC236}">
              <a16:creationId xmlns:a16="http://schemas.microsoft.com/office/drawing/2014/main" id="{253DBA17-42B0-F438-A92D-8F9ACFACF1DF}"/>
            </a:ext>
            <a:ext uri="{147F2762-F138-4A5C-976F-8EAC2B608ADB}">
              <a16:predDERef xmlns:a16="http://schemas.microsoft.com/office/drawing/2014/main" pred="{9A2E79BC-C1E3-2497-8593-25EC4B045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Adept">
  <a:themeElements>
    <a:clrScheme name="Adept">
      <a:dk1>
        <a:srgbClr val="343434"/>
      </a:dk1>
      <a:lt1>
        <a:srgbClr val="FFFFFF"/>
      </a:lt1>
      <a:dk2>
        <a:srgbClr val="7C7C7C"/>
      </a:dk2>
      <a:lt2>
        <a:srgbClr val="E1EEF9"/>
      </a:lt2>
      <a:accent1>
        <a:srgbClr val="009DCC"/>
      </a:accent1>
      <a:accent2>
        <a:srgbClr val="FF7F00"/>
      </a:accent2>
      <a:accent3>
        <a:srgbClr val="0D6580"/>
      </a:accent3>
      <a:accent4>
        <a:srgbClr val="7C567F"/>
      </a:accent4>
      <a:accent5>
        <a:srgbClr val="5A8A5D"/>
      </a:accent5>
      <a:accent6>
        <a:srgbClr val="CC144A"/>
      </a:accent6>
      <a:hlink>
        <a:srgbClr val="595959"/>
      </a:hlink>
      <a:folHlink>
        <a:srgbClr val="343434"/>
      </a:folHlink>
    </a:clrScheme>
    <a:fontScheme name="Adept">
      <a:majorFont>
        <a:latin typeface="Aptos Display"/>
        <a:ea typeface=""/>
        <a:cs typeface=""/>
      </a:majorFont>
      <a:minorFont>
        <a:latin typeface="Apto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28575">
          <a:solidFill>
            <a:schemeClr val="accent1"/>
          </a:solidFill>
        </a:ln>
      </a:spPr>
      <a:bodyPr rtlCol="0" anchor="ctr" anchorCtr="0"/>
      <a:lstStyle>
        <a:defPPr algn="ctr">
          <a:defRPr dirty="0">
            <a:solidFill>
              <a:schemeClr val="bg1"/>
            </a:solidFill>
            <a:latin typeface="+mj-lt"/>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accent1"/>
          </a:solidFill>
          <a:tailEnd type="none"/>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36576" rIns="0" bIns="0" rtlCol="0">
        <a:spAutoFit/>
      </a:bodyPr>
      <a:lstStyle>
        <a:defPPr algn="l">
          <a:spcAft>
            <a:spcPts val="1200"/>
          </a:spcAft>
          <a:buClr>
            <a:schemeClr val="accent2"/>
          </a:buClr>
          <a:buSzPct val="70000"/>
          <a:defRPr dirty="0" smtClean="0"/>
        </a:defPPr>
      </a:lstStyle>
    </a:txDef>
  </a:objectDefaults>
  <a:extraClrSchemeLst/>
  <a:extLst>
    <a:ext uri="{05A4C25C-085E-4340-85A3-A5531E510DB2}">
      <thm15:themeFamily xmlns:thm15="http://schemas.microsoft.com/office/thememl/2012/main" name="Adept" id="{4C84D319-AAD3-4AC3-B082-94731D62AD7E}" vid="{BEF0F887-C51D-4B34-BF10-0B3E99C56F3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9680-4C97-409B-A1DD-E5C546BA2F31}">
  <dimension ref="C1"/>
  <sheetViews>
    <sheetView showGridLines="0" zoomScaleNormal="100" workbookViewId="0">
      <selection activeCell="C1" sqref="C1"/>
    </sheetView>
  </sheetViews>
  <sheetFormatPr defaultRowHeight="15"/>
  <cols>
    <col min="1" max="2" width="1.875" customWidth="1"/>
  </cols>
  <sheetData>
    <row r="1" spans="3:3" s="1" customFormat="1" ht="24">
      <c r="C1" s="1" t="s">
        <v>0</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CB21-2759-4794-A476-B5D9ED2CDBA8}">
  <dimension ref="C1"/>
  <sheetViews>
    <sheetView showGridLines="0" tabSelected="1" zoomScaleNormal="100" workbookViewId="0">
      <selection activeCell="U15" sqref="U15"/>
    </sheetView>
  </sheetViews>
  <sheetFormatPr defaultRowHeight="15"/>
  <cols>
    <col min="1" max="2" width="1.875" customWidth="1"/>
  </cols>
  <sheetData>
    <row r="1" spans="3:3" s="1" customFormat="1" ht="24">
      <c r="C1" s="1" t="s">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B998"/>
  <sheetViews>
    <sheetView showGridLines="0" zoomScaleNormal="100" workbookViewId="0">
      <selection activeCell="C15" sqref="C15"/>
    </sheetView>
  </sheetViews>
  <sheetFormatPr defaultColWidth="9" defaultRowHeight="15"/>
  <cols>
    <col min="1" max="2" width="2" customWidth="1"/>
    <col min="3" max="3" width="18.75" customWidth="1"/>
    <col min="4" max="17" width="9.875" customWidth="1"/>
  </cols>
  <sheetData>
    <row r="1" spans="3:28" s="1" customFormat="1" ht="24">
      <c r="C1" s="1" t="s">
        <v>2</v>
      </c>
    </row>
    <row r="3" spans="3:28" ht="15.75">
      <c r="C3" s="4" t="s">
        <v>3</v>
      </c>
      <c r="D3" s="5"/>
      <c r="E3" s="5"/>
      <c r="F3" s="5"/>
      <c r="G3" s="5"/>
      <c r="H3" s="5"/>
      <c r="I3" s="5"/>
      <c r="J3" s="5"/>
      <c r="K3" s="5"/>
      <c r="L3" s="5"/>
      <c r="M3" s="5"/>
      <c r="N3" s="5"/>
      <c r="O3" s="5"/>
      <c r="P3" s="5"/>
      <c r="Q3" s="5"/>
      <c r="R3" s="5"/>
      <c r="S3" s="5"/>
      <c r="T3" s="5"/>
      <c r="U3" s="5"/>
      <c r="V3" s="5"/>
      <c r="W3" s="5"/>
      <c r="X3" s="5"/>
      <c r="Y3" s="5"/>
      <c r="Z3" s="5"/>
      <c r="AA3" s="5"/>
      <c r="AB3" s="5"/>
    </row>
    <row r="4" spans="3:28">
      <c r="C4" s="6"/>
      <c r="D4" s="7">
        <v>45292</v>
      </c>
      <c r="E4" s="7">
        <v>45323</v>
      </c>
      <c r="F4" s="7">
        <v>45352</v>
      </c>
      <c r="G4" s="7">
        <v>45383</v>
      </c>
      <c r="H4" s="7">
        <v>45413</v>
      </c>
      <c r="I4" s="7">
        <v>45444</v>
      </c>
      <c r="J4" s="7">
        <v>45474</v>
      </c>
      <c r="K4" s="7">
        <v>45505</v>
      </c>
      <c r="L4" s="7">
        <v>45536</v>
      </c>
      <c r="M4" s="7">
        <v>45566</v>
      </c>
      <c r="N4" s="7">
        <v>45597</v>
      </c>
      <c r="O4" s="7">
        <v>45627</v>
      </c>
      <c r="P4" s="8" t="s">
        <v>4</v>
      </c>
      <c r="Q4" s="8" t="s">
        <v>5</v>
      </c>
      <c r="R4" s="5"/>
      <c r="S4" s="5"/>
      <c r="T4" s="5"/>
      <c r="U4" s="5"/>
      <c r="V4" s="5"/>
      <c r="W4" s="5"/>
      <c r="X4" s="5"/>
      <c r="Y4" s="5"/>
      <c r="Z4" s="5"/>
      <c r="AA4" s="5"/>
      <c r="AB4" s="5"/>
    </row>
    <row r="5" spans="3:28">
      <c r="C5" s="9" t="s">
        <v>6</v>
      </c>
      <c r="D5" s="10">
        <f>SUMIFS('Account Statements'!$F:$F,'Account Statements'!$H:$H,"Yes",'Account Statements'!$C:$C,"&gt;="&amp;D$4,'Account Statements'!$C:$C,"&lt;"&amp;E$4)</f>
        <v>2055</v>
      </c>
      <c r="E5" s="10">
        <f>SUMIFS('Account Statements'!$F:$F,'Account Statements'!$H:$H,"Yes",'Account Statements'!$C:$C,"&gt;="&amp;E$4,'Account Statements'!$C:$C,"&lt;"&amp;F$4)</f>
        <v>99</v>
      </c>
      <c r="F5" s="10">
        <f>SUMIFS('Account Statements'!$F:$F,'Account Statements'!$H:$H,"Yes",'Account Statements'!$C:$C,"&gt;="&amp;F$4,'Account Statements'!$C:$C,"&lt;"&amp;G$4)</f>
        <v>2055</v>
      </c>
      <c r="G5" s="10">
        <f>SUMIFS('Account Statements'!$F:$F,'Account Statements'!$H:$H,"Yes",'Account Statements'!$C:$C,"&gt;="&amp;G$4,'Account Statements'!$C:$C,"&lt;"&amp;H$4)</f>
        <v>2055</v>
      </c>
      <c r="H5" s="10">
        <f>SUMIFS('Account Statements'!$F:$F,'Account Statements'!$H:$H,"Yes",'Account Statements'!$C:$C,"&gt;="&amp;H$4,'Account Statements'!$C:$C,"&lt;"&amp;I$4)</f>
        <v>3000</v>
      </c>
      <c r="I5" s="10">
        <f>SUMIFS('Account Statements'!$F:$F,'Account Statements'!$H:$H,"Yes",'Account Statements'!$C:$C,"&gt;="&amp;I$4,'Account Statements'!$C:$C,"&lt;"&amp;J$4)</f>
        <v>1329</v>
      </c>
      <c r="J5" s="10">
        <f>SUMIFS('Account Statements'!$F:$F,'Account Statements'!$H:$H,"Yes",'Account Statements'!$C:$C,"&gt;="&amp;J$4,'Account Statements'!$C:$C,"&lt;"&amp;K$4)</f>
        <v>2055</v>
      </c>
      <c r="K5" s="10">
        <f>SUMIFS('Account Statements'!$F:$F,'Account Statements'!$H:$H,"Yes",'Account Statements'!$C:$C,"&gt;="&amp;K$4,'Account Statements'!$C:$C,"&lt;"&amp;L$4)</f>
        <v>3028</v>
      </c>
      <c r="L5" s="10">
        <f>SUMIFS('Account Statements'!$F:$F,'Account Statements'!$H:$H,"Yes",'Account Statements'!$C:$C,"&gt;="&amp;L$4,'Account Statements'!$C:$C,"&lt;"&amp;M$4)</f>
        <v>2055</v>
      </c>
      <c r="M5" s="10">
        <f>SUMIFS('Account Statements'!$F:$F,'Account Statements'!$H:$H,"Yes",'Account Statements'!$C:$C,"&gt;="&amp;M$4,'Account Statements'!$C:$C,"&lt;"&amp;N$4)</f>
        <v>386</v>
      </c>
      <c r="N5" s="10">
        <f>SUMIFS('Account Statements'!$F:$F,'Account Statements'!$H:$H,"Yes",'Account Statements'!$C:$C,"&gt;="&amp;N$4,'Account Statements'!$C:$C,"&lt;"&amp;O$4)</f>
        <v>1077</v>
      </c>
      <c r="O5" s="10">
        <f>SUMIFS('Account Statements'!$F:$F,'Account Statements'!$H:$H,"Yes",'Account Statements'!$C:$C,"&gt;="&amp;O$4,'Account Statements'!$C:$C,"&lt;1/1/2025")</f>
        <v>1085</v>
      </c>
      <c r="P5" s="10">
        <f>SUM(D5:O5)</f>
        <v>20279</v>
      </c>
      <c r="Q5" s="11">
        <f>IFERROR(AVERAGEIFS(D5:O5,D5:O5,"&gt;0"),"")</f>
        <v>1689.9166666666667</v>
      </c>
      <c r="R5" s="5"/>
      <c r="S5" s="5"/>
      <c r="T5" s="5"/>
      <c r="U5" s="5"/>
      <c r="V5" s="5"/>
      <c r="W5" s="5"/>
      <c r="X5" s="5"/>
      <c r="Y5" s="5"/>
      <c r="Z5" s="5"/>
      <c r="AA5" s="5"/>
      <c r="AB5" s="5"/>
    </row>
    <row r="6" spans="3:28">
      <c r="C6" s="5"/>
      <c r="D6" s="5"/>
      <c r="E6" s="5"/>
      <c r="F6" s="5"/>
      <c r="G6" s="5"/>
      <c r="H6" s="5"/>
      <c r="I6" s="5"/>
      <c r="J6" s="5"/>
      <c r="K6" s="5"/>
      <c r="L6" s="5"/>
      <c r="M6" s="5"/>
      <c r="N6" s="5"/>
      <c r="O6" s="5"/>
      <c r="P6" s="5"/>
      <c r="Q6" s="5"/>
      <c r="R6" s="5"/>
      <c r="S6" s="5"/>
      <c r="T6" s="5"/>
      <c r="U6" s="5"/>
      <c r="V6" s="5"/>
      <c r="W6" s="5"/>
      <c r="X6" s="5"/>
      <c r="Y6" s="5"/>
      <c r="Z6" s="5"/>
      <c r="AA6" s="5"/>
      <c r="AB6" s="5"/>
    </row>
    <row r="7" spans="3:28" ht="15.75">
      <c r="C7" s="4" t="s">
        <v>7</v>
      </c>
      <c r="D7" s="5"/>
      <c r="E7" s="5"/>
      <c r="F7" s="5"/>
      <c r="G7" s="5"/>
      <c r="H7" s="5"/>
      <c r="I7" s="5"/>
      <c r="J7" s="5"/>
      <c r="K7" s="5"/>
      <c r="L7" s="5"/>
      <c r="M7" s="5"/>
      <c r="N7" s="5"/>
      <c r="O7" s="5"/>
      <c r="P7" s="5"/>
      <c r="Q7" s="5"/>
      <c r="R7" s="5"/>
      <c r="S7" s="5"/>
      <c r="T7" s="5"/>
      <c r="U7" s="5"/>
      <c r="V7" s="5"/>
      <c r="W7" s="5"/>
      <c r="X7" s="5"/>
      <c r="Y7" s="5"/>
      <c r="Z7" s="5"/>
      <c r="AA7" s="5"/>
      <c r="AB7" s="5"/>
    </row>
    <row r="8" spans="3:28">
      <c r="C8" s="6"/>
      <c r="D8" s="7">
        <v>45292</v>
      </c>
      <c r="E8" s="7">
        <v>45323</v>
      </c>
      <c r="F8" s="7">
        <v>45352</v>
      </c>
      <c r="G8" s="7">
        <v>45383</v>
      </c>
      <c r="H8" s="7">
        <v>45413</v>
      </c>
      <c r="I8" s="7">
        <v>45444</v>
      </c>
      <c r="J8" s="7">
        <v>45474</v>
      </c>
      <c r="K8" s="7">
        <v>45505</v>
      </c>
      <c r="L8" s="7">
        <v>45536</v>
      </c>
      <c r="M8" s="7">
        <v>45566</v>
      </c>
      <c r="N8" s="7">
        <v>45597</v>
      </c>
      <c r="O8" s="7">
        <v>45627</v>
      </c>
      <c r="P8" s="8" t="s">
        <v>4</v>
      </c>
      <c r="Q8" s="8" t="s">
        <v>5</v>
      </c>
      <c r="R8" s="5"/>
      <c r="S8" s="5"/>
      <c r="T8" s="5"/>
      <c r="U8" s="5"/>
      <c r="V8" s="5"/>
      <c r="W8" s="5"/>
      <c r="X8" s="5"/>
      <c r="Y8" s="5"/>
      <c r="Z8" s="5"/>
      <c r="AA8" s="5"/>
      <c r="AB8" s="5"/>
    </row>
    <row r="9" spans="3:28">
      <c r="C9" s="9" t="s">
        <v>8</v>
      </c>
      <c r="D9" s="10">
        <f>ABS(SUMIFS('Account Statements'!$F:$F,'Account Statements'!$E:$E,'2024 Budget Summary'!$C9,'Account Statements'!$C:$C,"&gt;="&amp;D$8,'Account Statements'!$C:$C,"&lt;"&amp;E$8))</f>
        <v>0</v>
      </c>
      <c r="E9" s="10">
        <f>ABS(SUMIFS('Account Statements'!$F:$F,'Account Statements'!$E:$E,'2024 Budget Summary'!$C9,'Account Statements'!$C:$C,"&gt;="&amp;E$8,'Account Statements'!$C:$C,"&lt;"&amp;F$8))</f>
        <v>0</v>
      </c>
      <c r="F9" s="10">
        <f>ABS(SUMIFS('Account Statements'!$F:$F,'Account Statements'!$E:$E,'2024 Budget Summary'!$C9,'Account Statements'!$C:$C,"&gt;="&amp;F$8,'Account Statements'!$C:$C,"&lt;"&amp;G$8))</f>
        <v>0</v>
      </c>
      <c r="G9" s="10">
        <f>ABS(SUMIFS('Account Statements'!$F:$F,'Account Statements'!$E:$E,'2024 Budget Summary'!$C9,'Account Statements'!$C:$C,"&gt;="&amp;G$8,'Account Statements'!$C:$C,"&lt;"&amp;H$8))</f>
        <v>0</v>
      </c>
      <c r="H9" s="10">
        <f>ABS(SUMIFS('Account Statements'!$F:$F,'Account Statements'!$E:$E,'2024 Budget Summary'!$C9,'Account Statements'!$C:$C,"&gt;="&amp;H$8,'Account Statements'!$C:$C,"&lt;"&amp;I$8))</f>
        <v>0</v>
      </c>
      <c r="I9" s="10">
        <f>ABS(SUMIFS('Account Statements'!$F:$F,'Account Statements'!$E:$E,'2024 Budget Summary'!$C9,'Account Statements'!$C:$C,"&gt;="&amp;I$8,'Account Statements'!$C:$C,"&lt;"&amp;J$8))</f>
        <v>0</v>
      </c>
      <c r="J9" s="10">
        <f>ABS(SUMIFS('Account Statements'!$F:$F,'Account Statements'!$E:$E,'2024 Budget Summary'!$C9,'Account Statements'!$C:$C,"&gt;="&amp;J$8,'Account Statements'!$C:$C,"&lt;"&amp;K$8))</f>
        <v>0</v>
      </c>
      <c r="K9" s="10">
        <f>ABS(SUMIFS('Account Statements'!$F:$F,'Account Statements'!$E:$E,'2024 Budget Summary'!$C9,'Account Statements'!$C:$C,"&gt;="&amp;K$8,'Account Statements'!$C:$C,"&lt;"&amp;L$8))</f>
        <v>0</v>
      </c>
      <c r="L9" s="10">
        <f>ABS(SUMIFS('Account Statements'!$F:$F,'Account Statements'!$E:$E,'2024 Budget Summary'!$C9,'Account Statements'!$C:$C,"&gt;="&amp;L$8,'Account Statements'!$C:$C,"&lt;"&amp;M$8))</f>
        <v>0</v>
      </c>
      <c r="M9" s="10">
        <f>ABS(SUMIFS('Account Statements'!$F:$F,'Account Statements'!$E:$E,'2024 Budget Summary'!$C9,'Account Statements'!$C:$C,"&gt;="&amp;M$8,'Account Statements'!$C:$C,"&lt;"&amp;N$8))</f>
        <v>0</v>
      </c>
      <c r="N9" s="10">
        <f>ABS(SUMIFS('Account Statements'!$F:$F,'Account Statements'!$E:$E,'2024 Budget Summary'!$C9,'Account Statements'!$C:$C,"&gt;="&amp;N$8,'Account Statements'!$C:$C,"&lt;"&amp;O$8))</f>
        <v>0</v>
      </c>
      <c r="O9" s="10">
        <f>ABS(SUMIFS('Account Statements'!$F:$F,'Account Statements'!$E:$E,'2024 Budget Summary'!$C9,'Account Statements'!$C:$C,"&gt;="&amp;O$8,'Account Statements'!$C:$C,"&lt;1/1/2025"))</f>
        <v>0</v>
      </c>
      <c r="P9" s="10">
        <f>SUM(D9:O9)</f>
        <v>0</v>
      </c>
      <c r="Q9" s="10">
        <f>IFERROR(AVERAGE(D9:O9),"")</f>
        <v>0</v>
      </c>
      <c r="R9" s="5"/>
      <c r="S9" s="5"/>
      <c r="T9" s="5"/>
      <c r="U9" s="5"/>
      <c r="V9" s="5"/>
      <c r="W9" s="5"/>
      <c r="X9" s="5"/>
      <c r="Y9" s="5"/>
      <c r="Z9" s="5"/>
      <c r="AA9" s="5"/>
      <c r="AB9" s="5"/>
    </row>
    <row r="10" spans="3:28">
      <c r="C10" s="9" t="s">
        <v>9</v>
      </c>
      <c r="D10" s="10">
        <f>ABS(SUMIFS('Account Statements'!$F:$F,'Account Statements'!$E:$E,'2024 Budget Summary'!$C10,'Account Statements'!$C:$C,"&gt;="&amp;D$8,'Account Statements'!$C:$C,"&lt;"&amp;E$8))</f>
        <v>0</v>
      </c>
      <c r="E10" s="10">
        <f>ABS(SUMIFS('Account Statements'!$F:$F,'Account Statements'!$E:$E,'2024 Budget Summary'!$C10,'Account Statements'!$C:$C,"&gt;="&amp;E$8,'Account Statements'!$C:$C,"&lt;"&amp;F$8))</f>
        <v>99</v>
      </c>
      <c r="F10" s="10">
        <f>ABS(SUMIFS('Account Statements'!$F:$F,'Account Statements'!$E:$E,'2024 Budget Summary'!$C10,'Account Statements'!$C:$C,"&gt;="&amp;F$8,'Account Statements'!$C:$C,"&lt;"&amp;G$8))</f>
        <v>0</v>
      </c>
      <c r="G10" s="10">
        <f>ABS(SUMIFS('Account Statements'!$F:$F,'Account Statements'!$E:$E,'2024 Budget Summary'!$C10,'Account Statements'!$C:$C,"&gt;="&amp;G$8,'Account Statements'!$C:$C,"&lt;"&amp;H$8))</f>
        <v>0</v>
      </c>
      <c r="H10" s="10">
        <f>ABS(SUMIFS('Account Statements'!$F:$F,'Account Statements'!$E:$E,'2024 Budget Summary'!$C10,'Account Statements'!$C:$C,"&gt;="&amp;H$8,'Account Statements'!$C:$C,"&lt;"&amp;I$8))</f>
        <v>0</v>
      </c>
      <c r="I10" s="10">
        <f>ABS(SUMIFS('Account Statements'!$F:$F,'Account Statements'!$E:$E,'2024 Budget Summary'!$C10,'Account Statements'!$C:$C,"&gt;="&amp;I$8,'Account Statements'!$C:$C,"&lt;"&amp;J$8))</f>
        <v>21</v>
      </c>
      <c r="J10" s="10">
        <f>ABS(SUMIFS('Account Statements'!$F:$F,'Account Statements'!$E:$E,'2024 Budget Summary'!$C10,'Account Statements'!$C:$C,"&gt;="&amp;J$8,'Account Statements'!$C:$C,"&lt;"&amp;K$8))</f>
        <v>0</v>
      </c>
      <c r="K10" s="10">
        <f>ABS(SUMIFS('Account Statements'!$F:$F,'Account Statements'!$E:$E,'2024 Budget Summary'!$C10,'Account Statements'!$C:$C,"&gt;="&amp;K$8,'Account Statements'!$C:$C,"&lt;"&amp;L$8))</f>
        <v>0</v>
      </c>
      <c r="L10" s="10">
        <f>ABS(SUMIFS('Account Statements'!$F:$F,'Account Statements'!$E:$E,'2024 Budget Summary'!$C10,'Account Statements'!$C:$C,"&gt;="&amp;L$8,'Account Statements'!$C:$C,"&lt;"&amp;M$8))</f>
        <v>0</v>
      </c>
      <c r="M10" s="10">
        <f>ABS(SUMIFS('Account Statements'!$F:$F,'Account Statements'!$E:$E,'2024 Budget Summary'!$C10,'Account Statements'!$C:$C,"&gt;="&amp;M$8,'Account Statements'!$C:$C,"&lt;"&amp;N$8))</f>
        <v>0</v>
      </c>
      <c r="N10" s="10">
        <f>ABS(SUMIFS('Account Statements'!$F:$F,'Account Statements'!$E:$E,'2024 Budget Summary'!$C10,'Account Statements'!$C:$C,"&gt;="&amp;N$8,'Account Statements'!$C:$C,"&lt;"&amp;O$8))</f>
        <v>0</v>
      </c>
      <c r="O10" s="10">
        <f>ABS(SUMIFS('Account Statements'!$F:$F,'Account Statements'!$E:$E,'2024 Budget Summary'!$C10,'Account Statements'!$C:$C,"&gt;="&amp;O$8,'Account Statements'!$C:$C,"&lt;1/1/2025"))</f>
        <v>461</v>
      </c>
      <c r="P10" s="10">
        <f t="shared" ref="P10:P22" si="0">SUM(D10:O10)</f>
        <v>581</v>
      </c>
      <c r="Q10" s="10">
        <f t="shared" ref="Q10:Q22" si="1">IFERROR(AVERAGE(D10:O10),"")</f>
        <v>48.416666666666664</v>
      </c>
      <c r="R10" s="5"/>
      <c r="S10" s="5"/>
      <c r="T10" s="5"/>
      <c r="U10" s="5"/>
      <c r="V10" s="5"/>
      <c r="W10" s="5"/>
      <c r="X10" s="5"/>
      <c r="Y10" s="5"/>
      <c r="Z10" s="5"/>
      <c r="AA10" s="5"/>
      <c r="AB10" s="5"/>
    </row>
    <row r="11" spans="3:28">
      <c r="C11" s="9" t="s">
        <v>10</v>
      </c>
      <c r="D11" s="10">
        <f>ABS(SUMIFS('Account Statements'!$F:$F,'Account Statements'!$E:$E,'2024 Budget Summary'!$C11,'Account Statements'!$C:$C,"&gt;="&amp;D$8,'Account Statements'!$C:$C,"&lt;"&amp;E$8))</f>
        <v>0</v>
      </c>
      <c r="E11" s="10">
        <f>ABS(SUMIFS('Account Statements'!$F:$F,'Account Statements'!$E:$E,'2024 Budget Summary'!$C11,'Account Statements'!$C:$C,"&gt;="&amp;E$8,'Account Statements'!$C:$C,"&lt;"&amp;F$8))</f>
        <v>0</v>
      </c>
      <c r="F11" s="10">
        <f>ABS(SUMIFS('Account Statements'!$F:$F,'Account Statements'!$E:$E,'2024 Budget Summary'!$C11,'Account Statements'!$C:$C,"&gt;="&amp;F$8,'Account Statements'!$C:$C,"&lt;"&amp;G$8))</f>
        <v>0</v>
      </c>
      <c r="G11" s="10">
        <f>ABS(SUMIFS('Account Statements'!$F:$F,'Account Statements'!$E:$E,'2024 Budget Summary'!$C11,'Account Statements'!$C:$C,"&gt;="&amp;G$8,'Account Statements'!$C:$C,"&lt;"&amp;H$8))</f>
        <v>0</v>
      </c>
      <c r="H11" s="10">
        <f>ABS(SUMIFS('Account Statements'!$F:$F,'Account Statements'!$E:$E,'2024 Budget Summary'!$C11,'Account Statements'!$C:$C,"&gt;="&amp;H$8,'Account Statements'!$C:$C,"&lt;"&amp;I$8))</f>
        <v>0</v>
      </c>
      <c r="I11" s="10">
        <f>ABS(SUMIFS('Account Statements'!$F:$F,'Account Statements'!$E:$E,'2024 Budget Summary'!$C11,'Account Statements'!$C:$C,"&gt;="&amp;I$8,'Account Statements'!$C:$C,"&lt;"&amp;J$8))</f>
        <v>0</v>
      </c>
      <c r="J11" s="10">
        <f>ABS(SUMIFS('Account Statements'!$F:$F,'Account Statements'!$E:$E,'2024 Budget Summary'!$C11,'Account Statements'!$C:$C,"&gt;="&amp;J$8,'Account Statements'!$C:$C,"&lt;"&amp;K$8))</f>
        <v>0</v>
      </c>
      <c r="K11" s="10">
        <f>ABS(SUMIFS('Account Statements'!$F:$F,'Account Statements'!$E:$E,'2024 Budget Summary'!$C11,'Account Statements'!$C:$C,"&gt;="&amp;K$8,'Account Statements'!$C:$C,"&lt;"&amp;L$8))</f>
        <v>304</v>
      </c>
      <c r="L11" s="10">
        <f>ABS(SUMIFS('Account Statements'!$F:$F,'Account Statements'!$E:$E,'2024 Budget Summary'!$C11,'Account Statements'!$C:$C,"&gt;="&amp;L$8,'Account Statements'!$C:$C,"&lt;"&amp;M$8))</f>
        <v>0</v>
      </c>
      <c r="M11" s="10">
        <f>ABS(SUMIFS('Account Statements'!$F:$F,'Account Statements'!$E:$E,'2024 Budget Summary'!$C11,'Account Statements'!$C:$C,"&gt;="&amp;M$8,'Account Statements'!$C:$C,"&lt;"&amp;N$8))</f>
        <v>34</v>
      </c>
      <c r="N11" s="10">
        <f>ABS(SUMIFS('Account Statements'!$F:$F,'Account Statements'!$E:$E,'2024 Budget Summary'!$C11,'Account Statements'!$C:$C,"&gt;="&amp;N$8,'Account Statements'!$C:$C,"&lt;"&amp;O$8))</f>
        <v>439</v>
      </c>
      <c r="O11" s="10">
        <f>ABS(SUMIFS('Account Statements'!$F:$F,'Account Statements'!$E:$E,'2024 Budget Summary'!$C11,'Account Statements'!$C:$C,"&gt;="&amp;O$8,'Account Statements'!$C:$C,"&lt;1/1/2025"))</f>
        <v>0</v>
      </c>
      <c r="P11" s="10">
        <f t="shared" si="0"/>
        <v>777</v>
      </c>
      <c r="Q11" s="10">
        <f t="shared" si="1"/>
        <v>64.75</v>
      </c>
      <c r="R11" s="5"/>
      <c r="S11" s="5"/>
      <c r="T11" s="5"/>
      <c r="U11" s="5"/>
      <c r="V11" s="5"/>
      <c r="W11" s="5"/>
      <c r="X11" s="5"/>
      <c r="Y11" s="5"/>
      <c r="Z11" s="5"/>
      <c r="AA11" s="5"/>
      <c r="AB11" s="5"/>
    </row>
    <row r="12" spans="3:28">
      <c r="C12" s="9" t="s">
        <v>11</v>
      </c>
      <c r="D12" s="10">
        <f>ABS(SUMIFS('Account Statements'!$F:$F,'Account Statements'!$E:$E,'2024 Budget Summary'!$C12,'Account Statements'!$C:$C,"&gt;="&amp;D$8,'Account Statements'!$C:$C,"&lt;"&amp;E$8))</f>
        <v>0</v>
      </c>
      <c r="E12" s="10">
        <f>ABS(SUMIFS('Account Statements'!$F:$F,'Account Statements'!$E:$E,'2024 Budget Summary'!$C12,'Account Statements'!$C:$C,"&gt;="&amp;E$8,'Account Statements'!$C:$C,"&lt;"&amp;F$8))</f>
        <v>0</v>
      </c>
      <c r="F12" s="10">
        <f>ABS(SUMIFS('Account Statements'!$F:$F,'Account Statements'!$E:$E,'2024 Budget Summary'!$C12,'Account Statements'!$C:$C,"&gt;="&amp;F$8,'Account Statements'!$C:$C,"&lt;"&amp;G$8))</f>
        <v>0</v>
      </c>
      <c r="G12" s="10">
        <f>ABS(SUMIFS('Account Statements'!$F:$F,'Account Statements'!$E:$E,'2024 Budget Summary'!$C12,'Account Statements'!$C:$C,"&gt;="&amp;G$8,'Account Statements'!$C:$C,"&lt;"&amp;H$8))</f>
        <v>912</v>
      </c>
      <c r="H12" s="10">
        <f>ABS(SUMIFS('Account Statements'!$F:$F,'Account Statements'!$E:$E,'2024 Budget Summary'!$C12,'Account Statements'!$C:$C,"&gt;="&amp;H$8,'Account Statements'!$C:$C,"&lt;"&amp;I$8))</f>
        <v>0</v>
      </c>
      <c r="I12" s="10">
        <f>ABS(SUMIFS('Account Statements'!$F:$F,'Account Statements'!$E:$E,'2024 Budget Summary'!$C12,'Account Statements'!$C:$C,"&gt;="&amp;I$8,'Account Statements'!$C:$C,"&lt;"&amp;J$8))</f>
        <v>0</v>
      </c>
      <c r="J12" s="10">
        <f>ABS(SUMIFS('Account Statements'!$F:$F,'Account Statements'!$E:$E,'2024 Budget Summary'!$C12,'Account Statements'!$C:$C,"&gt;="&amp;J$8,'Account Statements'!$C:$C,"&lt;"&amp;K$8))</f>
        <v>0</v>
      </c>
      <c r="K12" s="10">
        <f>ABS(SUMIFS('Account Statements'!$F:$F,'Account Statements'!$E:$E,'2024 Budget Summary'!$C12,'Account Statements'!$C:$C,"&gt;="&amp;K$8,'Account Statements'!$C:$C,"&lt;"&amp;L$8))</f>
        <v>0</v>
      </c>
      <c r="L12" s="10">
        <f>ABS(SUMIFS('Account Statements'!$F:$F,'Account Statements'!$E:$E,'2024 Budget Summary'!$C12,'Account Statements'!$C:$C,"&gt;="&amp;L$8,'Account Statements'!$C:$C,"&lt;"&amp;M$8))</f>
        <v>0</v>
      </c>
      <c r="M12" s="10">
        <f>ABS(SUMIFS('Account Statements'!$F:$F,'Account Statements'!$E:$E,'2024 Budget Summary'!$C12,'Account Statements'!$C:$C,"&gt;="&amp;M$8,'Account Statements'!$C:$C,"&lt;"&amp;N$8))</f>
        <v>0</v>
      </c>
      <c r="N12" s="10">
        <f>ABS(SUMIFS('Account Statements'!$F:$F,'Account Statements'!$E:$E,'2024 Budget Summary'!$C12,'Account Statements'!$C:$C,"&gt;="&amp;N$8,'Account Statements'!$C:$C,"&lt;"&amp;O$8))</f>
        <v>20</v>
      </c>
      <c r="O12" s="10">
        <f>ABS(SUMIFS('Account Statements'!$F:$F,'Account Statements'!$E:$E,'2024 Budget Summary'!$C12,'Account Statements'!$C:$C,"&gt;="&amp;O$8,'Account Statements'!$C:$C,"&lt;1/1/2025"))</f>
        <v>0</v>
      </c>
      <c r="P12" s="10">
        <f t="shared" si="0"/>
        <v>932</v>
      </c>
      <c r="Q12" s="10">
        <f t="shared" si="1"/>
        <v>77.666666666666671</v>
      </c>
      <c r="R12" s="5"/>
      <c r="S12" s="5"/>
      <c r="T12" s="5"/>
      <c r="U12" s="5"/>
      <c r="V12" s="5"/>
      <c r="W12" s="5"/>
      <c r="X12" s="5"/>
      <c r="Y12" s="5"/>
      <c r="Z12" s="5"/>
      <c r="AA12" s="5"/>
      <c r="AB12" s="5"/>
    </row>
    <row r="13" spans="3:28">
      <c r="C13" s="9" t="s">
        <v>12</v>
      </c>
      <c r="D13" s="10">
        <f>ABS(SUMIFS('Account Statements'!$F:$F,'Account Statements'!$E:$E,'2024 Budget Summary'!$C13,'Account Statements'!$C:$C,"&gt;="&amp;D$8,'Account Statements'!$C:$C,"&lt;"&amp;E$8))</f>
        <v>0</v>
      </c>
      <c r="E13" s="10">
        <f>ABS(SUMIFS('Account Statements'!$F:$F,'Account Statements'!$E:$E,'2024 Budget Summary'!$C13,'Account Statements'!$C:$C,"&gt;="&amp;E$8,'Account Statements'!$C:$C,"&lt;"&amp;F$8))</f>
        <v>0</v>
      </c>
      <c r="F13" s="10">
        <f>ABS(SUMIFS('Account Statements'!$F:$F,'Account Statements'!$E:$E,'2024 Budget Summary'!$C13,'Account Statements'!$C:$C,"&gt;="&amp;F$8,'Account Statements'!$C:$C,"&lt;"&amp;G$8))</f>
        <v>0</v>
      </c>
      <c r="G13" s="10">
        <f>ABS(SUMIFS('Account Statements'!$F:$F,'Account Statements'!$E:$E,'2024 Budget Summary'!$C13,'Account Statements'!$C:$C,"&gt;="&amp;G$8,'Account Statements'!$C:$C,"&lt;"&amp;H$8))</f>
        <v>0</v>
      </c>
      <c r="H13" s="10">
        <f>ABS(SUMIFS('Account Statements'!$F:$F,'Account Statements'!$E:$E,'2024 Budget Summary'!$C13,'Account Statements'!$C:$C,"&gt;="&amp;H$8,'Account Statements'!$C:$C,"&lt;"&amp;I$8))</f>
        <v>0</v>
      </c>
      <c r="I13" s="10">
        <f>ABS(SUMIFS('Account Statements'!$F:$F,'Account Statements'!$E:$E,'2024 Budget Summary'!$C13,'Account Statements'!$C:$C,"&gt;="&amp;I$8,'Account Statements'!$C:$C,"&lt;"&amp;J$8))</f>
        <v>0</v>
      </c>
      <c r="J13" s="10">
        <f>ABS(SUMIFS('Account Statements'!$F:$F,'Account Statements'!$E:$E,'2024 Budget Summary'!$C13,'Account Statements'!$C:$C,"&gt;="&amp;J$8,'Account Statements'!$C:$C,"&lt;"&amp;K$8))</f>
        <v>0</v>
      </c>
      <c r="K13" s="10">
        <f>ABS(SUMIFS('Account Statements'!$F:$F,'Account Statements'!$E:$E,'2024 Budget Summary'!$C13,'Account Statements'!$C:$C,"&gt;="&amp;K$8,'Account Statements'!$C:$C,"&lt;"&amp;L$8))</f>
        <v>0</v>
      </c>
      <c r="L13" s="10">
        <f>ABS(SUMIFS('Account Statements'!$F:$F,'Account Statements'!$E:$E,'2024 Budget Summary'!$C13,'Account Statements'!$C:$C,"&gt;="&amp;L$8,'Account Statements'!$C:$C,"&lt;"&amp;M$8))</f>
        <v>0</v>
      </c>
      <c r="M13" s="10">
        <f>ABS(SUMIFS('Account Statements'!$F:$F,'Account Statements'!$E:$E,'2024 Budget Summary'!$C13,'Account Statements'!$C:$C,"&gt;="&amp;M$8,'Account Statements'!$C:$C,"&lt;"&amp;N$8))</f>
        <v>0</v>
      </c>
      <c r="N13" s="10">
        <f>ABS(SUMIFS('Account Statements'!$F:$F,'Account Statements'!$E:$E,'2024 Budget Summary'!$C13,'Account Statements'!$C:$C,"&gt;="&amp;N$8,'Account Statements'!$C:$C,"&lt;"&amp;O$8))</f>
        <v>0</v>
      </c>
      <c r="O13" s="10">
        <f>ABS(SUMIFS('Account Statements'!$F:$F,'Account Statements'!$E:$E,'2024 Budget Summary'!$C13,'Account Statements'!$C:$C,"&gt;="&amp;O$8,'Account Statements'!$C:$C,"&lt;1/1/2025"))</f>
        <v>0</v>
      </c>
      <c r="P13" s="10">
        <f t="shared" si="0"/>
        <v>0</v>
      </c>
      <c r="Q13" s="10">
        <f t="shared" si="1"/>
        <v>0</v>
      </c>
      <c r="R13" s="5"/>
      <c r="S13" s="5"/>
      <c r="T13" s="5"/>
      <c r="U13" s="5"/>
      <c r="V13" s="5"/>
      <c r="W13" s="5"/>
      <c r="X13" s="5"/>
      <c r="Y13" s="5"/>
      <c r="Z13" s="5"/>
      <c r="AA13" s="5"/>
      <c r="AB13" s="5"/>
    </row>
    <row r="14" spans="3:28">
      <c r="C14" s="9" t="s">
        <v>13</v>
      </c>
      <c r="D14" s="10">
        <f>ABS(SUMIFS('Account Statements'!$F:$F,'Account Statements'!$E:$E,'2024 Budget Summary'!$C14,'Account Statements'!$C:$C,"&gt;="&amp;D$8,'Account Statements'!$C:$C,"&lt;"&amp;E$8))</f>
        <v>0</v>
      </c>
      <c r="E14" s="10">
        <f>ABS(SUMIFS('Account Statements'!$F:$F,'Account Statements'!$E:$E,'2024 Budget Summary'!$C14,'Account Statements'!$C:$C,"&gt;="&amp;E$8,'Account Statements'!$C:$C,"&lt;"&amp;F$8))</f>
        <v>0</v>
      </c>
      <c r="F14" s="10">
        <f>ABS(SUMIFS('Account Statements'!$F:$F,'Account Statements'!$E:$E,'2024 Budget Summary'!$C14,'Account Statements'!$C:$C,"&gt;="&amp;F$8,'Account Statements'!$C:$C,"&lt;"&amp;G$8))</f>
        <v>0</v>
      </c>
      <c r="G14" s="10">
        <f>ABS(SUMIFS('Account Statements'!$F:$F,'Account Statements'!$E:$E,'2024 Budget Summary'!$C14,'Account Statements'!$C:$C,"&gt;="&amp;G$8,'Account Statements'!$C:$C,"&lt;"&amp;H$8))</f>
        <v>0</v>
      </c>
      <c r="H14" s="10">
        <f>ABS(SUMIFS('Account Statements'!$F:$F,'Account Statements'!$E:$E,'2024 Budget Summary'!$C14,'Account Statements'!$C:$C,"&gt;="&amp;H$8,'Account Statements'!$C:$C,"&lt;"&amp;I$8))</f>
        <v>0</v>
      </c>
      <c r="I14" s="10">
        <f>ABS(SUMIFS('Account Statements'!$F:$F,'Account Statements'!$E:$E,'2024 Budget Summary'!$C14,'Account Statements'!$C:$C,"&gt;="&amp;I$8,'Account Statements'!$C:$C,"&lt;"&amp;J$8))</f>
        <v>571</v>
      </c>
      <c r="J14" s="10">
        <f>ABS(SUMIFS('Account Statements'!$F:$F,'Account Statements'!$E:$E,'2024 Budget Summary'!$C14,'Account Statements'!$C:$C,"&gt;="&amp;J$8,'Account Statements'!$C:$C,"&lt;"&amp;K$8))</f>
        <v>0</v>
      </c>
      <c r="K14" s="10">
        <f>ABS(SUMIFS('Account Statements'!$F:$F,'Account Statements'!$E:$E,'2024 Budget Summary'!$C14,'Account Statements'!$C:$C,"&gt;="&amp;K$8,'Account Statements'!$C:$C,"&lt;"&amp;L$8))</f>
        <v>0</v>
      </c>
      <c r="L14" s="10">
        <f>ABS(SUMIFS('Account Statements'!$F:$F,'Account Statements'!$E:$E,'2024 Budget Summary'!$C14,'Account Statements'!$C:$C,"&gt;="&amp;L$8,'Account Statements'!$C:$C,"&lt;"&amp;M$8))</f>
        <v>1044</v>
      </c>
      <c r="M14" s="10">
        <f>ABS(SUMIFS('Account Statements'!$F:$F,'Account Statements'!$E:$E,'2024 Budget Summary'!$C14,'Account Statements'!$C:$C,"&gt;="&amp;M$8,'Account Statements'!$C:$C,"&lt;"&amp;N$8))</f>
        <v>0</v>
      </c>
      <c r="N14" s="10">
        <f>ABS(SUMIFS('Account Statements'!$F:$F,'Account Statements'!$E:$E,'2024 Budget Summary'!$C14,'Account Statements'!$C:$C,"&gt;="&amp;N$8,'Account Statements'!$C:$C,"&lt;"&amp;O$8))</f>
        <v>0</v>
      </c>
      <c r="O14" s="10">
        <f>ABS(SUMIFS('Account Statements'!$F:$F,'Account Statements'!$E:$E,'2024 Budget Summary'!$C14,'Account Statements'!$C:$C,"&gt;="&amp;O$8,'Account Statements'!$C:$C,"&lt;1/1/2025"))</f>
        <v>188</v>
      </c>
      <c r="P14" s="10">
        <f t="shared" si="0"/>
        <v>1803</v>
      </c>
      <c r="Q14" s="10">
        <f t="shared" si="1"/>
        <v>150.25</v>
      </c>
      <c r="R14" s="5"/>
      <c r="S14" s="5"/>
      <c r="T14" s="5"/>
      <c r="U14" s="5"/>
      <c r="V14" s="5"/>
      <c r="W14" s="5"/>
      <c r="X14" s="5"/>
      <c r="Y14" s="5"/>
      <c r="Z14" s="5"/>
      <c r="AA14" s="5"/>
      <c r="AB14" s="5"/>
    </row>
    <row r="15" spans="3:28">
      <c r="C15" s="9" t="s">
        <v>14</v>
      </c>
      <c r="D15" s="10">
        <f>ABS(SUMIFS('Account Statements'!$F:$F,'Account Statements'!$E:$E,'2024 Budget Summary'!$C15,'Account Statements'!$C:$C,"&gt;="&amp;D$8,'Account Statements'!$C:$C,"&lt;"&amp;E$8))</f>
        <v>0</v>
      </c>
      <c r="E15" s="10">
        <f>ABS(SUMIFS('Account Statements'!$F:$F,'Account Statements'!$E:$E,'2024 Budget Summary'!$C15,'Account Statements'!$C:$C,"&gt;="&amp;E$8,'Account Statements'!$C:$C,"&lt;"&amp;F$8))</f>
        <v>0</v>
      </c>
      <c r="F15" s="10">
        <f>ABS(SUMIFS('Account Statements'!$F:$F,'Account Statements'!$E:$E,'2024 Budget Summary'!$C15,'Account Statements'!$C:$C,"&gt;="&amp;F$8,'Account Statements'!$C:$C,"&lt;"&amp;G$8))</f>
        <v>0</v>
      </c>
      <c r="G15" s="10">
        <f>ABS(SUMIFS('Account Statements'!$F:$F,'Account Statements'!$E:$E,'2024 Budget Summary'!$C15,'Account Statements'!$C:$C,"&gt;="&amp;G$8,'Account Statements'!$C:$C,"&lt;"&amp;H$8))</f>
        <v>0</v>
      </c>
      <c r="H15" s="10">
        <f>ABS(SUMIFS('Account Statements'!$F:$F,'Account Statements'!$E:$E,'2024 Budget Summary'!$C15,'Account Statements'!$C:$C,"&gt;="&amp;H$8,'Account Statements'!$C:$C,"&lt;"&amp;I$8))</f>
        <v>0</v>
      </c>
      <c r="I15" s="10">
        <f>ABS(SUMIFS('Account Statements'!$F:$F,'Account Statements'!$E:$E,'2024 Budget Summary'!$C15,'Account Statements'!$C:$C,"&gt;="&amp;I$8,'Account Statements'!$C:$C,"&lt;"&amp;J$8))</f>
        <v>0</v>
      </c>
      <c r="J15" s="10">
        <f>ABS(SUMIFS('Account Statements'!$F:$F,'Account Statements'!$E:$E,'2024 Budget Summary'!$C15,'Account Statements'!$C:$C,"&gt;="&amp;J$8,'Account Statements'!$C:$C,"&lt;"&amp;K$8))</f>
        <v>0</v>
      </c>
      <c r="K15" s="10">
        <f>ABS(SUMIFS('Account Statements'!$F:$F,'Account Statements'!$E:$E,'2024 Budget Summary'!$C15,'Account Statements'!$C:$C,"&gt;="&amp;K$8,'Account Statements'!$C:$C,"&lt;"&amp;L$8))</f>
        <v>0</v>
      </c>
      <c r="L15" s="10">
        <f>ABS(SUMIFS('Account Statements'!$F:$F,'Account Statements'!$E:$E,'2024 Budget Summary'!$C15,'Account Statements'!$C:$C,"&gt;="&amp;L$8,'Account Statements'!$C:$C,"&lt;"&amp;M$8))</f>
        <v>345</v>
      </c>
      <c r="M15" s="10">
        <f>ABS(SUMIFS('Account Statements'!$F:$F,'Account Statements'!$E:$E,'2024 Budget Summary'!$C15,'Account Statements'!$C:$C,"&gt;="&amp;M$8,'Account Statements'!$C:$C,"&lt;"&amp;N$8))</f>
        <v>0</v>
      </c>
      <c r="N15" s="10">
        <f>ABS(SUMIFS('Account Statements'!$F:$F,'Account Statements'!$E:$E,'2024 Budget Summary'!$C15,'Account Statements'!$C:$C,"&gt;="&amp;N$8,'Account Statements'!$C:$C,"&lt;"&amp;O$8))</f>
        <v>0</v>
      </c>
      <c r="O15" s="10">
        <f>ABS(SUMIFS('Account Statements'!$F:$F,'Account Statements'!$E:$E,'2024 Budget Summary'!$C15,'Account Statements'!$C:$C,"&gt;="&amp;O$8,'Account Statements'!$C:$C,"&lt;1/1/2025"))</f>
        <v>0</v>
      </c>
      <c r="P15" s="10">
        <f t="shared" si="0"/>
        <v>345</v>
      </c>
      <c r="Q15" s="10">
        <f t="shared" si="1"/>
        <v>28.75</v>
      </c>
      <c r="R15" s="5"/>
      <c r="S15" s="5"/>
      <c r="T15" s="5"/>
      <c r="U15" s="5"/>
      <c r="V15" s="5"/>
      <c r="W15" s="5"/>
      <c r="X15" s="5"/>
      <c r="Y15" s="5"/>
      <c r="Z15" s="5"/>
      <c r="AA15" s="5"/>
      <c r="AB15" s="5"/>
    </row>
    <row r="16" spans="3:28">
      <c r="C16" s="9" t="s">
        <v>15</v>
      </c>
      <c r="D16" s="10">
        <f>ABS(SUMIFS('Account Statements'!$F:$F,'Account Statements'!$E:$E,'2024 Budget Summary'!$C16,'Account Statements'!$C:$C,"&gt;="&amp;D$8,'Account Statements'!$C:$C,"&lt;"&amp;E$8))</f>
        <v>0</v>
      </c>
      <c r="E16" s="10">
        <f>ABS(SUMIFS('Account Statements'!$F:$F,'Account Statements'!$E:$E,'2024 Budget Summary'!$C16,'Account Statements'!$C:$C,"&gt;="&amp;E$8,'Account Statements'!$C:$C,"&lt;"&amp;F$8))</f>
        <v>0</v>
      </c>
      <c r="F16" s="10">
        <f>ABS(SUMIFS('Account Statements'!$F:$F,'Account Statements'!$E:$E,'2024 Budget Summary'!$C16,'Account Statements'!$C:$C,"&gt;="&amp;F$8,'Account Statements'!$C:$C,"&lt;"&amp;G$8))</f>
        <v>0</v>
      </c>
      <c r="G16" s="10">
        <f>ABS(SUMIFS('Account Statements'!$F:$F,'Account Statements'!$E:$E,'2024 Budget Summary'!$C16,'Account Statements'!$C:$C,"&gt;="&amp;G$8,'Account Statements'!$C:$C,"&lt;"&amp;H$8))</f>
        <v>0</v>
      </c>
      <c r="H16" s="10">
        <f>ABS(SUMIFS('Account Statements'!$F:$F,'Account Statements'!$E:$E,'2024 Budget Summary'!$C16,'Account Statements'!$C:$C,"&gt;="&amp;H$8,'Account Statements'!$C:$C,"&lt;"&amp;I$8))</f>
        <v>0</v>
      </c>
      <c r="I16" s="10">
        <f>ABS(SUMIFS('Account Statements'!$F:$F,'Account Statements'!$E:$E,'2024 Budget Summary'!$C16,'Account Statements'!$C:$C,"&gt;="&amp;I$8,'Account Statements'!$C:$C,"&lt;"&amp;J$8))</f>
        <v>0</v>
      </c>
      <c r="J16" s="10">
        <f>ABS(SUMIFS('Account Statements'!$F:$F,'Account Statements'!$E:$E,'2024 Budget Summary'!$C16,'Account Statements'!$C:$C,"&gt;="&amp;J$8,'Account Statements'!$C:$C,"&lt;"&amp;K$8))</f>
        <v>0</v>
      </c>
      <c r="K16" s="10">
        <f>ABS(SUMIFS('Account Statements'!$F:$F,'Account Statements'!$E:$E,'2024 Budget Summary'!$C16,'Account Statements'!$C:$C,"&gt;="&amp;K$8,'Account Statements'!$C:$C,"&lt;"&amp;L$8))</f>
        <v>852</v>
      </c>
      <c r="L16" s="10">
        <f>ABS(SUMIFS('Account Statements'!$F:$F,'Account Statements'!$E:$E,'2024 Budget Summary'!$C16,'Account Statements'!$C:$C,"&gt;="&amp;L$8,'Account Statements'!$C:$C,"&lt;"&amp;M$8))</f>
        <v>0</v>
      </c>
      <c r="M16" s="10">
        <f>ABS(SUMIFS('Account Statements'!$F:$F,'Account Statements'!$E:$E,'2024 Budget Summary'!$C16,'Account Statements'!$C:$C,"&gt;="&amp;M$8,'Account Statements'!$C:$C,"&lt;"&amp;N$8))</f>
        <v>0</v>
      </c>
      <c r="N16" s="10">
        <f>ABS(SUMIFS('Account Statements'!$F:$F,'Account Statements'!$E:$E,'2024 Budget Summary'!$C16,'Account Statements'!$C:$C,"&gt;="&amp;N$8,'Account Statements'!$C:$C,"&lt;"&amp;O$8))</f>
        <v>0</v>
      </c>
      <c r="O16" s="10">
        <f>ABS(SUMIFS('Account Statements'!$F:$F,'Account Statements'!$E:$E,'2024 Budget Summary'!$C16,'Account Statements'!$C:$C,"&gt;="&amp;O$8,'Account Statements'!$C:$C,"&lt;1/1/2025"))</f>
        <v>0</v>
      </c>
      <c r="P16" s="10">
        <f t="shared" si="0"/>
        <v>852</v>
      </c>
      <c r="Q16" s="10">
        <f t="shared" si="1"/>
        <v>71</v>
      </c>
      <c r="R16" s="5"/>
      <c r="S16" s="5"/>
      <c r="T16" s="5"/>
      <c r="U16" s="5"/>
      <c r="V16" s="5"/>
      <c r="W16" s="5"/>
      <c r="X16" s="5"/>
      <c r="Y16" s="5"/>
      <c r="Z16" s="5"/>
      <c r="AA16" s="5"/>
      <c r="AB16" s="5"/>
    </row>
    <row r="17" spans="3:28">
      <c r="C17" s="9" t="s">
        <v>16</v>
      </c>
      <c r="D17" s="10">
        <f>ABS(SUMIFS('Account Statements'!$F:$F,'Account Statements'!$E:$E,'2024 Budget Summary'!$C17,'Account Statements'!$C:$C,"&gt;="&amp;D$8,'Account Statements'!$C:$C,"&lt;"&amp;E$8))</f>
        <v>0</v>
      </c>
      <c r="E17" s="10">
        <f>ABS(SUMIFS('Account Statements'!$F:$F,'Account Statements'!$E:$E,'2024 Budget Summary'!$C17,'Account Statements'!$C:$C,"&gt;="&amp;E$8,'Account Statements'!$C:$C,"&lt;"&amp;F$8))</f>
        <v>0</v>
      </c>
      <c r="F17" s="10">
        <f>ABS(SUMIFS('Account Statements'!$F:$F,'Account Statements'!$E:$E,'2024 Budget Summary'!$C17,'Account Statements'!$C:$C,"&gt;="&amp;F$8,'Account Statements'!$C:$C,"&lt;"&amp;G$8))</f>
        <v>0</v>
      </c>
      <c r="G17" s="10">
        <f>ABS(SUMIFS('Account Statements'!$F:$F,'Account Statements'!$E:$E,'2024 Budget Summary'!$C17,'Account Statements'!$C:$C,"&gt;="&amp;G$8,'Account Statements'!$C:$C,"&lt;"&amp;H$8))</f>
        <v>0</v>
      </c>
      <c r="H17" s="10">
        <f>ABS(SUMIFS('Account Statements'!$F:$F,'Account Statements'!$E:$E,'2024 Budget Summary'!$C17,'Account Statements'!$C:$C,"&gt;="&amp;H$8,'Account Statements'!$C:$C,"&lt;"&amp;I$8))</f>
        <v>0</v>
      </c>
      <c r="I17" s="10">
        <f>ABS(SUMIFS('Account Statements'!$F:$F,'Account Statements'!$E:$E,'2024 Budget Summary'!$C17,'Account Statements'!$C:$C,"&gt;="&amp;I$8,'Account Statements'!$C:$C,"&lt;"&amp;J$8))</f>
        <v>0</v>
      </c>
      <c r="J17" s="10">
        <f>ABS(SUMIFS('Account Statements'!$F:$F,'Account Statements'!$E:$E,'2024 Budget Summary'!$C17,'Account Statements'!$C:$C,"&gt;="&amp;J$8,'Account Statements'!$C:$C,"&lt;"&amp;K$8))</f>
        <v>0</v>
      </c>
      <c r="K17" s="10">
        <f>ABS(SUMIFS('Account Statements'!$F:$F,'Account Statements'!$E:$E,'2024 Budget Summary'!$C17,'Account Statements'!$C:$C,"&gt;="&amp;K$8,'Account Statements'!$C:$C,"&lt;"&amp;L$8))</f>
        <v>0</v>
      </c>
      <c r="L17" s="10">
        <f>ABS(SUMIFS('Account Statements'!$F:$F,'Account Statements'!$E:$E,'2024 Budget Summary'!$C17,'Account Statements'!$C:$C,"&gt;="&amp;L$8,'Account Statements'!$C:$C,"&lt;"&amp;M$8))</f>
        <v>1215</v>
      </c>
      <c r="M17" s="10">
        <f>ABS(SUMIFS('Account Statements'!$F:$F,'Account Statements'!$E:$E,'2024 Budget Summary'!$C17,'Account Statements'!$C:$C,"&gt;="&amp;M$8,'Account Statements'!$C:$C,"&lt;"&amp;N$8))</f>
        <v>0</v>
      </c>
      <c r="N17" s="10">
        <f>ABS(SUMIFS('Account Statements'!$F:$F,'Account Statements'!$E:$E,'2024 Budget Summary'!$C17,'Account Statements'!$C:$C,"&gt;="&amp;N$8,'Account Statements'!$C:$C,"&lt;"&amp;O$8))</f>
        <v>244</v>
      </c>
      <c r="O17" s="10">
        <f>ABS(SUMIFS('Account Statements'!$F:$F,'Account Statements'!$E:$E,'2024 Budget Summary'!$C17,'Account Statements'!$C:$C,"&gt;="&amp;O$8,'Account Statements'!$C:$C,"&lt;1/1/2025"))</f>
        <v>0</v>
      </c>
      <c r="P17" s="10">
        <f t="shared" si="0"/>
        <v>1459</v>
      </c>
      <c r="Q17" s="10">
        <f t="shared" si="1"/>
        <v>121.58333333333333</v>
      </c>
      <c r="R17" s="5"/>
      <c r="S17" s="5"/>
      <c r="T17" s="5"/>
      <c r="U17" s="5"/>
      <c r="V17" s="5"/>
      <c r="W17" s="5"/>
      <c r="X17" s="5"/>
      <c r="Y17" s="5"/>
      <c r="Z17" s="5"/>
      <c r="AA17" s="5"/>
      <c r="AB17" s="5"/>
    </row>
    <row r="18" spans="3:28">
      <c r="C18" s="9" t="s">
        <v>17</v>
      </c>
      <c r="D18" s="10">
        <f>ABS(SUMIFS('Account Statements'!$F:$F,'Account Statements'!$E:$E,'2024 Budget Summary'!$C18,'Account Statements'!$C:$C,"&gt;="&amp;D$8,'Account Statements'!$C:$C,"&lt;"&amp;E$8))</f>
        <v>0</v>
      </c>
      <c r="E18" s="10">
        <f>ABS(SUMIFS('Account Statements'!$F:$F,'Account Statements'!$E:$E,'2024 Budget Summary'!$C18,'Account Statements'!$C:$C,"&gt;="&amp;E$8,'Account Statements'!$C:$C,"&lt;"&amp;F$8))</f>
        <v>0</v>
      </c>
      <c r="F18" s="10">
        <f>ABS(SUMIFS('Account Statements'!$F:$F,'Account Statements'!$E:$E,'2024 Budget Summary'!$C18,'Account Statements'!$C:$C,"&gt;="&amp;F$8,'Account Statements'!$C:$C,"&lt;"&amp;G$8))</f>
        <v>0</v>
      </c>
      <c r="G18" s="10">
        <f>ABS(SUMIFS('Account Statements'!$F:$F,'Account Statements'!$E:$E,'2024 Budget Summary'!$C18,'Account Statements'!$C:$C,"&gt;="&amp;G$8,'Account Statements'!$C:$C,"&lt;"&amp;H$8))</f>
        <v>0</v>
      </c>
      <c r="H18" s="10">
        <f>ABS(SUMIFS('Account Statements'!$F:$F,'Account Statements'!$E:$E,'2024 Budget Summary'!$C18,'Account Statements'!$C:$C,"&gt;="&amp;H$8,'Account Statements'!$C:$C,"&lt;"&amp;I$8))</f>
        <v>0</v>
      </c>
      <c r="I18" s="10">
        <f>ABS(SUMIFS('Account Statements'!$F:$F,'Account Statements'!$E:$E,'2024 Budget Summary'!$C18,'Account Statements'!$C:$C,"&gt;="&amp;I$8,'Account Statements'!$C:$C,"&lt;"&amp;J$8))</f>
        <v>0</v>
      </c>
      <c r="J18" s="10">
        <f>ABS(SUMIFS('Account Statements'!$F:$F,'Account Statements'!$E:$E,'2024 Budget Summary'!$C18,'Account Statements'!$C:$C,"&gt;="&amp;J$8,'Account Statements'!$C:$C,"&lt;"&amp;K$8))</f>
        <v>0</v>
      </c>
      <c r="K18" s="10">
        <f>ABS(SUMIFS('Account Statements'!$F:$F,'Account Statements'!$E:$E,'2024 Budget Summary'!$C18,'Account Statements'!$C:$C,"&gt;="&amp;K$8,'Account Statements'!$C:$C,"&lt;"&amp;L$8))</f>
        <v>0</v>
      </c>
      <c r="L18" s="10">
        <f>ABS(SUMIFS('Account Statements'!$F:$F,'Account Statements'!$E:$E,'2024 Budget Summary'!$C18,'Account Statements'!$C:$C,"&gt;="&amp;L$8,'Account Statements'!$C:$C,"&lt;"&amp;M$8))</f>
        <v>0</v>
      </c>
      <c r="M18" s="10">
        <f>ABS(SUMIFS('Account Statements'!$F:$F,'Account Statements'!$E:$E,'2024 Budget Summary'!$C18,'Account Statements'!$C:$C,"&gt;="&amp;M$8,'Account Statements'!$C:$C,"&lt;"&amp;N$8))</f>
        <v>0</v>
      </c>
      <c r="N18" s="10">
        <f>ABS(SUMIFS('Account Statements'!$F:$F,'Account Statements'!$E:$E,'2024 Budget Summary'!$C18,'Account Statements'!$C:$C,"&gt;="&amp;N$8,'Account Statements'!$C:$C,"&lt;"&amp;O$8))</f>
        <v>0</v>
      </c>
      <c r="O18" s="10">
        <f>ABS(SUMIFS('Account Statements'!$F:$F,'Account Statements'!$E:$E,'2024 Budget Summary'!$C18,'Account Statements'!$C:$C,"&gt;="&amp;O$8,'Account Statements'!$C:$C,"&lt;1/1/2025"))</f>
        <v>0</v>
      </c>
      <c r="P18" s="10">
        <f t="shared" si="0"/>
        <v>0</v>
      </c>
      <c r="Q18" s="10">
        <f t="shared" si="1"/>
        <v>0</v>
      </c>
      <c r="R18" s="5"/>
      <c r="S18" s="5"/>
      <c r="T18" s="5"/>
      <c r="U18" s="5"/>
      <c r="V18" s="5"/>
      <c r="W18" s="5"/>
      <c r="X18" s="5"/>
      <c r="Y18" s="5"/>
      <c r="Z18" s="5"/>
      <c r="AA18" s="5"/>
      <c r="AB18" s="5"/>
    </row>
    <row r="19" spans="3:28">
      <c r="C19" s="9" t="s">
        <v>18</v>
      </c>
      <c r="D19" s="10">
        <f>ABS(SUMIFS('Account Statements'!$F:$F,'Account Statements'!$E:$E,'2024 Budget Summary'!$C19,'Account Statements'!$C:$C,"&gt;="&amp;D$8,'Account Statements'!$C:$C,"&lt;"&amp;E$8))</f>
        <v>218</v>
      </c>
      <c r="E19" s="10">
        <f>ABS(SUMIFS('Account Statements'!$F:$F,'Account Statements'!$E:$E,'2024 Budget Summary'!$C19,'Account Statements'!$C:$C,"&gt;="&amp;E$8,'Account Statements'!$C:$C,"&lt;"&amp;F$8))</f>
        <v>173</v>
      </c>
      <c r="F19" s="10">
        <f>ABS(SUMIFS('Account Statements'!$F:$F,'Account Statements'!$E:$E,'2024 Budget Summary'!$C19,'Account Statements'!$C:$C,"&gt;="&amp;F$8,'Account Statements'!$C:$C,"&lt;"&amp;G$8))</f>
        <v>636</v>
      </c>
      <c r="G19" s="10">
        <f>ABS(SUMIFS('Account Statements'!$F:$F,'Account Statements'!$E:$E,'2024 Budget Summary'!$C19,'Account Statements'!$C:$C,"&gt;="&amp;G$8,'Account Statements'!$C:$C,"&lt;"&amp;H$8))</f>
        <v>0</v>
      </c>
      <c r="H19" s="10">
        <f>ABS(SUMIFS('Account Statements'!$F:$F,'Account Statements'!$E:$E,'2024 Budget Summary'!$C19,'Account Statements'!$C:$C,"&gt;="&amp;H$8,'Account Statements'!$C:$C,"&lt;"&amp;I$8))</f>
        <v>0</v>
      </c>
      <c r="I19" s="10">
        <f>ABS(SUMIFS('Account Statements'!$F:$F,'Account Statements'!$E:$E,'2024 Budget Summary'!$C19,'Account Statements'!$C:$C,"&gt;="&amp;I$8,'Account Statements'!$C:$C,"&lt;"&amp;J$8))</f>
        <v>0</v>
      </c>
      <c r="J19" s="10">
        <f>ABS(SUMIFS('Account Statements'!$F:$F,'Account Statements'!$E:$E,'2024 Budget Summary'!$C19,'Account Statements'!$C:$C,"&gt;="&amp;J$8,'Account Statements'!$C:$C,"&lt;"&amp;K$8))</f>
        <v>0</v>
      </c>
      <c r="K19" s="10">
        <f>ABS(SUMIFS('Account Statements'!$F:$F,'Account Statements'!$E:$E,'2024 Budget Summary'!$C19,'Account Statements'!$C:$C,"&gt;="&amp;K$8,'Account Statements'!$C:$C,"&lt;"&amp;L$8))</f>
        <v>778</v>
      </c>
      <c r="L19" s="10">
        <f>ABS(SUMIFS('Account Statements'!$F:$F,'Account Statements'!$E:$E,'2024 Budget Summary'!$C19,'Account Statements'!$C:$C,"&gt;="&amp;L$8,'Account Statements'!$C:$C,"&lt;"&amp;M$8))</f>
        <v>0</v>
      </c>
      <c r="M19" s="10">
        <f>ABS(SUMIFS('Account Statements'!$F:$F,'Account Statements'!$E:$E,'2024 Budget Summary'!$C19,'Account Statements'!$C:$C,"&gt;="&amp;M$8,'Account Statements'!$C:$C,"&lt;"&amp;N$8))</f>
        <v>0</v>
      </c>
      <c r="N19" s="10">
        <f>ABS(SUMIFS('Account Statements'!$F:$F,'Account Statements'!$E:$E,'2024 Budget Summary'!$C19,'Account Statements'!$C:$C,"&gt;="&amp;N$8,'Account Statements'!$C:$C,"&lt;"&amp;O$8))</f>
        <v>325</v>
      </c>
      <c r="O19" s="10">
        <f>ABS(SUMIFS('Account Statements'!$F:$F,'Account Statements'!$E:$E,'2024 Budget Summary'!$C19,'Account Statements'!$C:$C,"&gt;="&amp;O$8,'Account Statements'!$C:$C,"&lt;1/1/2025"))</f>
        <v>0</v>
      </c>
      <c r="P19" s="10">
        <f t="shared" si="0"/>
        <v>2130</v>
      </c>
      <c r="Q19" s="10">
        <f t="shared" si="1"/>
        <v>177.5</v>
      </c>
      <c r="R19" s="5"/>
      <c r="S19" s="5"/>
      <c r="T19" s="5"/>
      <c r="U19" s="5"/>
      <c r="V19" s="5"/>
      <c r="W19" s="5"/>
      <c r="X19" s="5"/>
      <c r="Y19" s="5"/>
      <c r="Z19" s="5"/>
      <c r="AA19" s="5"/>
      <c r="AB19" s="5"/>
    </row>
    <row r="20" spans="3:28">
      <c r="C20" s="9" t="s">
        <v>19</v>
      </c>
      <c r="D20" s="10">
        <f>ABS(SUMIFS('Account Statements'!$F:$F,'Account Statements'!$E:$E,'2024 Budget Summary'!$C20,'Account Statements'!$C:$C,"&gt;="&amp;D$8,'Account Statements'!$C:$C,"&lt;"&amp;E$8))</f>
        <v>1004</v>
      </c>
      <c r="E20" s="10">
        <f>ABS(SUMIFS('Account Statements'!$F:$F,'Account Statements'!$E:$E,'2024 Budget Summary'!$C20,'Account Statements'!$C:$C,"&gt;="&amp;E$8,'Account Statements'!$C:$C,"&lt;"&amp;F$8))</f>
        <v>0</v>
      </c>
      <c r="F20" s="10">
        <f>ABS(SUMIFS('Account Statements'!$F:$F,'Account Statements'!$E:$E,'2024 Budget Summary'!$C20,'Account Statements'!$C:$C,"&gt;="&amp;F$8,'Account Statements'!$C:$C,"&lt;"&amp;G$8))</f>
        <v>0</v>
      </c>
      <c r="G20" s="10">
        <f>ABS(SUMIFS('Account Statements'!$F:$F,'Account Statements'!$E:$E,'2024 Budget Summary'!$C20,'Account Statements'!$C:$C,"&gt;="&amp;G$8,'Account Statements'!$C:$C,"&lt;"&amp;H$8))</f>
        <v>0</v>
      </c>
      <c r="H20" s="10">
        <f>ABS(SUMIFS('Account Statements'!$F:$F,'Account Statements'!$E:$E,'2024 Budget Summary'!$C20,'Account Statements'!$C:$C,"&gt;="&amp;H$8,'Account Statements'!$C:$C,"&lt;"&amp;I$8))</f>
        <v>0</v>
      </c>
      <c r="I20" s="10">
        <f>ABS(SUMIFS('Account Statements'!$F:$F,'Account Statements'!$E:$E,'2024 Budget Summary'!$C20,'Account Statements'!$C:$C,"&gt;="&amp;I$8,'Account Statements'!$C:$C,"&lt;"&amp;J$8))</f>
        <v>0</v>
      </c>
      <c r="J20" s="10">
        <f>ABS(SUMIFS('Account Statements'!$F:$F,'Account Statements'!$E:$E,'2024 Budget Summary'!$C20,'Account Statements'!$C:$C,"&gt;="&amp;J$8,'Account Statements'!$C:$C,"&lt;"&amp;K$8))</f>
        <v>855</v>
      </c>
      <c r="K20" s="10">
        <f>ABS(SUMIFS('Account Statements'!$F:$F,'Account Statements'!$E:$E,'2024 Budget Summary'!$C20,'Account Statements'!$C:$C,"&gt;="&amp;K$8,'Account Statements'!$C:$C,"&lt;"&amp;L$8))</f>
        <v>1026</v>
      </c>
      <c r="L20" s="10">
        <f>ABS(SUMIFS('Account Statements'!$F:$F,'Account Statements'!$E:$E,'2024 Budget Summary'!$C20,'Account Statements'!$C:$C,"&gt;="&amp;L$8,'Account Statements'!$C:$C,"&lt;"&amp;M$8))</f>
        <v>0</v>
      </c>
      <c r="M20" s="10">
        <f>ABS(SUMIFS('Account Statements'!$F:$F,'Account Statements'!$E:$E,'2024 Budget Summary'!$C20,'Account Statements'!$C:$C,"&gt;="&amp;M$8,'Account Statements'!$C:$C,"&lt;"&amp;N$8))</f>
        <v>0</v>
      </c>
      <c r="N20" s="10">
        <f>ABS(SUMIFS('Account Statements'!$F:$F,'Account Statements'!$E:$E,'2024 Budget Summary'!$C20,'Account Statements'!$C:$C,"&gt;="&amp;N$8,'Account Statements'!$C:$C,"&lt;"&amp;O$8))</f>
        <v>0</v>
      </c>
      <c r="O20" s="10">
        <f>ABS(SUMIFS('Account Statements'!$F:$F,'Account Statements'!$E:$E,'2024 Budget Summary'!$C20,'Account Statements'!$C:$C,"&gt;="&amp;O$8,'Account Statements'!$C:$C,"&lt;1/1/2025"))</f>
        <v>0</v>
      </c>
      <c r="P20" s="10">
        <f t="shared" si="0"/>
        <v>2885</v>
      </c>
      <c r="Q20" s="10">
        <f t="shared" si="1"/>
        <v>240.41666666666666</v>
      </c>
      <c r="R20" s="5"/>
      <c r="S20" s="5"/>
      <c r="T20" s="5"/>
      <c r="U20" s="5"/>
      <c r="V20" s="5"/>
      <c r="W20" s="5"/>
      <c r="X20" s="5"/>
      <c r="Y20" s="5"/>
      <c r="Z20" s="5"/>
      <c r="AA20" s="5"/>
      <c r="AB20" s="5"/>
    </row>
    <row r="21" spans="3:28">
      <c r="C21" s="9" t="s">
        <v>20</v>
      </c>
      <c r="D21" s="10">
        <f>ABS(SUMIFS('Account Statements'!$F:$F,'Account Statements'!$E:$E,'2024 Budget Summary'!$C21,'Account Statements'!$C:$C,"&gt;="&amp;D$8,'Account Statements'!$C:$C,"&lt;"&amp;E$8))</f>
        <v>0</v>
      </c>
      <c r="E21" s="10">
        <f>ABS(SUMIFS('Account Statements'!$F:$F,'Account Statements'!$E:$E,'2024 Budget Summary'!$C21,'Account Statements'!$C:$C,"&gt;="&amp;E$8,'Account Statements'!$C:$C,"&lt;"&amp;F$8))</f>
        <v>0</v>
      </c>
      <c r="F21" s="10">
        <f>ABS(SUMIFS('Account Statements'!$F:$F,'Account Statements'!$E:$E,'2024 Budget Summary'!$C21,'Account Statements'!$C:$C,"&gt;="&amp;F$8,'Account Statements'!$C:$C,"&lt;"&amp;G$8))</f>
        <v>119</v>
      </c>
      <c r="G21" s="10">
        <f>ABS(SUMIFS('Account Statements'!$F:$F,'Account Statements'!$E:$E,'2024 Budget Summary'!$C21,'Account Statements'!$C:$C,"&gt;="&amp;G$8,'Account Statements'!$C:$C,"&lt;"&amp;H$8))</f>
        <v>580</v>
      </c>
      <c r="H21" s="10">
        <f>ABS(SUMIFS('Account Statements'!$F:$F,'Account Statements'!$E:$E,'2024 Budget Summary'!$C21,'Account Statements'!$C:$C,"&gt;="&amp;H$8,'Account Statements'!$C:$C,"&lt;"&amp;I$8))</f>
        <v>769</v>
      </c>
      <c r="I21" s="10">
        <f>ABS(SUMIFS('Account Statements'!$F:$F,'Account Statements'!$E:$E,'2024 Budget Summary'!$C21,'Account Statements'!$C:$C,"&gt;="&amp;I$8,'Account Statements'!$C:$C,"&lt;"&amp;J$8))</f>
        <v>0</v>
      </c>
      <c r="J21" s="10">
        <f>ABS(SUMIFS('Account Statements'!$F:$F,'Account Statements'!$E:$E,'2024 Budget Summary'!$C21,'Account Statements'!$C:$C,"&gt;="&amp;J$8,'Account Statements'!$C:$C,"&lt;"&amp;K$8))</f>
        <v>0</v>
      </c>
      <c r="K21" s="10">
        <f>ABS(SUMIFS('Account Statements'!$F:$F,'Account Statements'!$E:$E,'2024 Budget Summary'!$C21,'Account Statements'!$C:$C,"&gt;="&amp;K$8,'Account Statements'!$C:$C,"&lt;"&amp;L$8))</f>
        <v>0</v>
      </c>
      <c r="L21" s="10">
        <f>ABS(SUMIFS('Account Statements'!$F:$F,'Account Statements'!$E:$E,'2024 Budget Summary'!$C21,'Account Statements'!$C:$C,"&gt;="&amp;L$8,'Account Statements'!$C:$C,"&lt;"&amp;M$8))</f>
        <v>0</v>
      </c>
      <c r="M21" s="10">
        <f>ABS(SUMIFS('Account Statements'!$F:$F,'Account Statements'!$E:$E,'2024 Budget Summary'!$C21,'Account Statements'!$C:$C,"&gt;="&amp;M$8,'Account Statements'!$C:$C,"&lt;"&amp;N$8))</f>
        <v>0</v>
      </c>
      <c r="N21" s="10">
        <f>ABS(SUMIFS('Account Statements'!$F:$F,'Account Statements'!$E:$E,'2024 Budget Summary'!$C21,'Account Statements'!$C:$C,"&gt;="&amp;N$8,'Account Statements'!$C:$C,"&lt;"&amp;O$8))</f>
        <v>0</v>
      </c>
      <c r="O21" s="10">
        <f>ABS(SUMIFS('Account Statements'!$F:$F,'Account Statements'!$E:$E,'2024 Budget Summary'!$C21,'Account Statements'!$C:$C,"&gt;="&amp;O$8,'Account Statements'!$C:$C,"&lt;1/1/2025"))</f>
        <v>0</v>
      </c>
      <c r="P21" s="10">
        <f t="shared" si="0"/>
        <v>1468</v>
      </c>
      <c r="Q21" s="10">
        <f t="shared" si="1"/>
        <v>122.33333333333333</v>
      </c>
      <c r="R21" s="5"/>
      <c r="S21" s="5"/>
      <c r="T21" s="5"/>
      <c r="U21" s="5"/>
      <c r="V21" s="5"/>
      <c r="W21" s="5"/>
      <c r="X21" s="5"/>
      <c r="Y21" s="5"/>
      <c r="Z21" s="5"/>
      <c r="AA21" s="5"/>
      <c r="AB21" s="5"/>
    </row>
    <row r="22" spans="3:28">
      <c r="C22" s="9" t="s">
        <v>21</v>
      </c>
      <c r="D22" s="10">
        <f>ABS(SUMIFS('Account Statements'!$F:$F,'Account Statements'!$E:$E,'2024 Budget Summary'!$C22,'Account Statements'!$C:$C,"&gt;="&amp;D$8,'Account Statements'!$C:$C,"&lt;"&amp;E$8))</f>
        <v>0</v>
      </c>
      <c r="E22" s="10">
        <f>ABS(SUMIFS('Account Statements'!$F:$F,'Account Statements'!$E:$E,'2024 Budget Summary'!$C22,'Account Statements'!$C:$C,"&gt;="&amp;E$8,'Account Statements'!$C:$C,"&lt;"&amp;F$8))</f>
        <v>0</v>
      </c>
      <c r="F22" s="10">
        <f>ABS(SUMIFS('Account Statements'!$F:$F,'Account Statements'!$E:$E,'2024 Budget Summary'!$C22,'Account Statements'!$C:$C,"&gt;="&amp;F$8,'Account Statements'!$C:$C,"&lt;"&amp;G$8))</f>
        <v>609</v>
      </c>
      <c r="G22" s="10">
        <f>ABS(SUMIFS('Account Statements'!$F:$F,'Account Statements'!$E:$E,'2024 Budget Summary'!$C22,'Account Statements'!$C:$C,"&gt;="&amp;G$8,'Account Statements'!$C:$C,"&lt;"&amp;H$8))</f>
        <v>0</v>
      </c>
      <c r="H22" s="10">
        <f>ABS(SUMIFS('Account Statements'!$F:$F,'Account Statements'!$E:$E,'2024 Budget Summary'!$C22,'Account Statements'!$C:$C,"&gt;="&amp;H$8,'Account Statements'!$C:$C,"&lt;"&amp;I$8))</f>
        <v>0</v>
      </c>
      <c r="I22" s="10">
        <f>ABS(SUMIFS('Account Statements'!$F:$F,'Account Statements'!$E:$E,'2024 Budget Summary'!$C22,'Account Statements'!$C:$C,"&gt;="&amp;I$8,'Account Statements'!$C:$C,"&lt;"&amp;J$8))</f>
        <v>387</v>
      </c>
      <c r="J22" s="10">
        <f>ABS(SUMIFS('Account Statements'!$F:$F,'Account Statements'!$E:$E,'2024 Budget Summary'!$C22,'Account Statements'!$C:$C,"&gt;="&amp;J$8,'Account Statements'!$C:$C,"&lt;"&amp;K$8))</f>
        <v>0</v>
      </c>
      <c r="K22" s="10">
        <f>ABS(SUMIFS('Account Statements'!$F:$F,'Account Statements'!$E:$E,'2024 Budget Summary'!$C22,'Account Statements'!$C:$C,"&gt;="&amp;K$8,'Account Statements'!$C:$C,"&lt;"&amp;L$8))</f>
        <v>0</v>
      </c>
      <c r="L22" s="10">
        <f>ABS(SUMIFS('Account Statements'!$F:$F,'Account Statements'!$E:$E,'2024 Budget Summary'!$C22,'Account Statements'!$C:$C,"&gt;="&amp;L$8,'Account Statements'!$C:$C,"&lt;"&amp;M$8))</f>
        <v>0</v>
      </c>
      <c r="M22" s="10">
        <f>ABS(SUMIFS('Account Statements'!$F:$F,'Account Statements'!$E:$E,'2024 Budget Summary'!$C22,'Account Statements'!$C:$C,"&gt;="&amp;M$8,'Account Statements'!$C:$C,"&lt;"&amp;N$8))</f>
        <v>0</v>
      </c>
      <c r="N22" s="10">
        <f>ABS(SUMIFS('Account Statements'!$F:$F,'Account Statements'!$E:$E,'2024 Budget Summary'!$C22,'Account Statements'!$C:$C,"&gt;="&amp;N$8,'Account Statements'!$C:$C,"&lt;"&amp;O$8))</f>
        <v>0</v>
      </c>
      <c r="O22" s="10">
        <f>ABS(SUMIFS('Account Statements'!$F:$F,'Account Statements'!$E:$E,'2024 Budget Summary'!$C22,'Account Statements'!$C:$C,"&gt;="&amp;O$8,'Account Statements'!$C:$C,"&lt;1/1/2025"))</f>
        <v>0</v>
      </c>
      <c r="P22" s="10">
        <f t="shared" si="0"/>
        <v>996</v>
      </c>
      <c r="Q22" s="10">
        <f t="shared" si="1"/>
        <v>83</v>
      </c>
      <c r="R22" s="5"/>
      <c r="S22" s="5"/>
      <c r="T22" s="5"/>
      <c r="U22" s="5"/>
      <c r="V22" s="5"/>
      <c r="W22" s="5"/>
      <c r="X22" s="5"/>
      <c r="Y22" s="5"/>
      <c r="Z22" s="5"/>
      <c r="AA22" s="5"/>
      <c r="AB22" s="5"/>
    </row>
    <row r="23" spans="3:28">
      <c r="C23" s="5"/>
      <c r="D23" s="5"/>
      <c r="E23" s="5"/>
      <c r="F23" s="5"/>
      <c r="G23" s="5"/>
      <c r="H23" s="5"/>
      <c r="I23" s="5"/>
      <c r="J23" s="5"/>
      <c r="K23" s="5"/>
      <c r="L23" s="5"/>
      <c r="M23" s="5"/>
      <c r="N23" s="5"/>
      <c r="O23" s="5"/>
      <c r="P23" s="5"/>
      <c r="Q23" s="5"/>
      <c r="R23" s="5"/>
      <c r="S23" s="5"/>
      <c r="T23" s="5"/>
      <c r="U23" s="5"/>
      <c r="V23" s="5"/>
      <c r="W23" s="5"/>
      <c r="X23" s="5"/>
      <c r="Y23" s="5"/>
      <c r="Z23" s="5"/>
      <c r="AA23" s="5"/>
      <c r="AB23" s="5"/>
    </row>
    <row r="24" spans="3:28" ht="15.75">
      <c r="C24" s="4" t="s">
        <v>22</v>
      </c>
      <c r="D24" s="5"/>
      <c r="E24" s="5"/>
      <c r="F24" s="5"/>
      <c r="G24" s="5"/>
      <c r="H24" s="5"/>
      <c r="I24" s="5"/>
      <c r="J24" s="5"/>
      <c r="K24" s="5"/>
      <c r="L24" s="5"/>
      <c r="M24" s="5"/>
      <c r="N24" s="5"/>
      <c r="O24" s="5"/>
      <c r="P24" s="5"/>
      <c r="Q24" s="5"/>
      <c r="R24" s="5"/>
      <c r="S24" s="5"/>
      <c r="T24" s="5"/>
      <c r="U24" s="5"/>
      <c r="V24" s="5"/>
      <c r="W24" s="5"/>
      <c r="X24" s="5"/>
      <c r="Y24" s="5"/>
      <c r="Z24" s="5"/>
      <c r="AA24" s="5"/>
      <c r="AB24" s="5"/>
    </row>
    <row r="25" spans="3:28">
      <c r="C25" s="6"/>
      <c r="D25" s="7">
        <v>45292</v>
      </c>
      <c r="E25" s="7">
        <v>45323</v>
      </c>
      <c r="F25" s="7">
        <v>45352</v>
      </c>
      <c r="G25" s="7">
        <v>45383</v>
      </c>
      <c r="H25" s="7">
        <v>45413</v>
      </c>
      <c r="I25" s="7">
        <v>45444</v>
      </c>
      <c r="J25" s="7">
        <v>45474</v>
      </c>
      <c r="K25" s="7">
        <v>45505</v>
      </c>
      <c r="L25" s="7">
        <v>45536</v>
      </c>
      <c r="M25" s="7">
        <v>45566</v>
      </c>
      <c r="N25" s="7">
        <v>45597</v>
      </c>
      <c r="O25" s="7">
        <v>45627</v>
      </c>
      <c r="P25" s="8" t="s">
        <v>4</v>
      </c>
      <c r="Q25" s="8" t="s">
        <v>5</v>
      </c>
      <c r="R25" s="5"/>
      <c r="S25" s="5"/>
      <c r="T25" s="5"/>
      <c r="U25" s="5"/>
      <c r="V25" s="5"/>
      <c r="W25" s="5"/>
      <c r="X25" s="5"/>
      <c r="Y25" s="5"/>
      <c r="Z25" s="5"/>
      <c r="AA25" s="5"/>
      <c r="AB25" s="5"/>
    </row>
    <row r="26" spans="3:28">
      <c r="C26" s="9" t="s">
        <v>3</v>
      </c>
      <c r="D26" s="10">
        <f>D5</f>
        <v>2055</v>
      </c>
      <c r="E26" s="10">
        <f>E5</f>
        <v>99</v>
      </c>
      <c r="F26" s="10">
        <f t="shared" ref="F26:O26" si="2">F5</f>
        <v>2055</v>
      </c>
      <c r="G26" s="10">
        <f t="shared" si="2"/>
        <v>2055</v>
      </c>
      <c r="H26" s="10">
        <f t="shared" si="2"/>
        <v>3000</v>
      </c>
      <c r="I26" s="10">
        <f t="shared" si="2"/>
        <v>1329</v>
      </c>
      <c r="J26" s="10">
        <f t="shared" si="2"/>
        <v>2055</v>
      </c>
      <c r="K26" s="10">
        <f t="shared" si="2"/>
        <v>3028</v>
      </c>
      <c r="L26" s="10">
        <f t="shared" si="2"/>
        <v>2055</v>
      </c>
      <c r="M26" s="10">
        <f t="shared" si="2"/>
        <v>386</v>
      </c>
      <c r="N26" s="10">
        <f t="shared" si="2"/>
        <v>1077</v>
      </c>
      <c r="O26" s="10">
        <f t="shared" si="2"/>
        <v>1085</v>
      </c>
      <c r="P26" s="10">
        <f>SUM(D26:O26)</f>
        <v>20279</v>
      </c>
      <c r="Q26" s="12">
        <f>IFERROR(AVERAGEIFS(D26:O26,D26:O26,"&gt;0"),"")</f>
        <v>1689.9166666666667</v>
      </c>
      <c r="R26" s="5"/>
      <c r="S26" s="5"/>
      <c r="T26" s="5"/>
      <c r="U26" s="5"/>
      <c r="V26" s="5"/>
      <c r="W26" s="5"/>
      <c r="X26" s="5"/>
      <c r="Y26" s="5"/>
      <c r="Z26" s="5"/>
      <c r="AA26" s="5"/>
      <c r="AB26" s="5"/>
    </row>
    <row r="27" spans="3:28">
      <c r="C27" s="9" t="s">
        <v>7</v>
      </c>
      <c r="D27" s="10">
        <f>SUM(D9:D22)</f>
        <v>1222</v>
      </c>
      <c r="E27" s="10">
        <f t="shared" ref="E27:O27" si="3">SUM(E9:E22)</f>
        <v>272</v>
      </c>
      <c r="F27" s="10">
        <f t="shared" si="3"/>
        <v>1364</v>
      </c>
      <c r="G27" s="10">
        <f t="shared" si="3"/>
        <v>1492</v>
      </c>
      <c r="H27" s="10">
        <f t="shared" si="3"/>
        <v>769</v>
      </c>
      <c r="I27" s="10">
        <f t="shared" si="3"/>
        <v>979</v>
      </c>
      <c r="J27" s="10">
        <f t="shared" si="3"/>
        <v>855</v>
      </c>
      <c r="K27" s="10">
        <f t="shared" si="3"/>
        <v>2960</v>
      </c>
      <c r="L27" s="10">
        <f t="shared" si="3"/>
        <v>2604</v>
      </c>
      <c r="M27" s="10">
        <f t="shared" si="3"/>
        <v>34</v>
      </c>
      <c r="N27" s="10">
        <f t="shared" si="3"/>
        <v>1028</v>
      </c>
      <c r="O27" s="10">
        <f t="shared" si="3"/>
        <v>649</v>
      </c>
      <c r="P27" s="10">
        <f>SUM(D27:O27)</f>
        <v>14228</v>
      </c>
      <c r="Q27" s="12">
        <f t="shared" ref="Q27" si="4">IFERROR(AVERAGEIFS(D27:O27,D27:O27,"&gt;0"),"")</f>
        <v>1185.6666666666667</v>
      </c>
      <c r="R27" s="5"/>
      <c r="S27" s="5"/>
      <c r="T27" s="5"/>
      <c r="U27" s="5"/>
      <c r="V27" s="5"/>
      <c r="W27" s="5"/>
      <c r="X27" s="5"/>
      <c r="Y27" s="5"/>
      <c r="Z27" s="5"/>
      <c r="AA27" s="5"/>
      <c r="AB27" s="5"/>
    </row>
    <row r="28" spans="3:28">
      <c r="C28" s="9" t="s">
        <v>23</v>
      </c>
      <c r="D28" s="13">
        <f>D26-D27</f>
        <v>833</v>
      </c>
      <c r="E28" s="13">
        <f t="shared" ref="E28:O28" si="5">E26-E27</f>
        <v>-173</v>
      </c>
      <c r="F28" s="13">
        <f t="shared" si="5"/>
        <v>691</v>
      </c>
      <c r="G28" s="13">
        <f t="shared" si="5"/>
        <v>563</v>
      </c>
      <c r="H28" s="13">
        <f t="shared" si="5"/>
        <v>2231</v>
      </c>
      <c r="I28" s="13">
        <f t="shared" si="5"/>
        <v>350</v>
      </c>
      <c r="J28" s="13">
        <f t="shared" si="5"/>
        <v>1200</v>
      </c>
      <c r="K28" s="13">
        <f t="shared" si="5"/>
        <v>68</v>
      </c>
      <c r="L28" s="13">
        <f t="shared" si="5"/>
        <v>-549</v>
      </c>
      <c r="M28" s="13">
        <f t="shared" si="5"/>
        <v>352</v>
      </c>
      <c r="N28" s="13">
        <f t="shared" si="5"/>
        <v>49</v>
      </c>
      <c r="O28" s="13">
        <f t="shared" si="5"/>
        <v>436</v>
      </c>
      <c r="P28" s="13">
        <f>SUM(D28:O28)</f>
        <v>6051</v>
      </c>
      <c r="Q28" s="13">
        <f>IFERROR(AVERAGEIFS(D28:O28,D28:O28,"&lt;&gt;0"),"")</f>
        <v>504.25</v>
      </c>
      <c r="R28" s="5"/>
      <c r="S28" s="5"/>
      <c r="T28" s="5"/>
      <c r="U28" s="5"/>
      <c r="V28" s="5"/>
      <c r="W28" s="5"/>
      <c r="X28" s="5"/>
      <c r="Y28" s="5"/>
      <c r="Z28" s="5"/>
      <c r="AA28" s="5"/>
      <c r="AB28" s="5"/>
    </row>
    <row r="29" spans="3:28">
      <c r="C29" s="5"/>
      <c r="D29" s="5"/>
      <c r="E29" s="5"/>
      <c r="F29" s="5"/>
      <c r="G29" s="5"/>
      <c r="H29" s="5"/>
      <c r="I29" s="5"/>
      <c r="J29" s="5"/>
      <c r="K29" s="5"/>
      <c r="L29" s="5"/>
      <c r="M29" s="5"/>
      <c r="N29" s="5"/>
      <c r="O29" s="5"/>
      <c r="P29" s="5"/>
      <c r="Q29" s="5"/>
      <c r="R29" s="5"/>
      <c r="S29" s="5"/>
      <c r="T29" s="5"/>
      <c r="U29" s="5"/>
      <c r="V29" s="5"/>
      <c r="W29" s="5"/>
      <c r="X29" s="5"/>
      <c r="Y29" s="5"/>
      <c r="Z29" s="5"/>
      <c r="AA29" s="5"/>
      <c r="AB29" s="5"/>
    </row>
    <row r="30" spans="3:28" ht="15.75">
      <c r="C30" s="4" t="s">
        <v>24</v>
      </c>
      <c r="D30" s="5"/>
      <c r="E30" s="5"/>
      <c r="F30" s="5"/>
      <c r="G30" s="5"/>
      <c r="H30" s="5"/>
      <c r="I30" s="5"/>
      <c r="J30" s="5"/>
      <c r="K30" s="5"/>
      <c r="L30" s="5"/>
      <c r="M30" s="5"/>
      <c r="N30" s="5"/>
      <c r="O30" s="5"/>
      <c r="P30" s="5"/>
      <c r="Q30" s="5"/>
      <c r="R30" s="5"/>
      <c r="S30" s="5"/>
      <c r="T30" s="5"/>
      <c r="U30" s="5"/>
      <c r="V30" s="5"/>
      <c r="W30" s="5"/>
      <c r="X30" s="5"/>
      <c r="Y30" s="5"/>
      <c r="Z30" s="5"/>
      <c r="AA30" s="5"/>
      <c r="AB30" s="5"/>
    </row>
    <row r="31" spans="3:28">
      <c r="C31" s="6"/>
      <c r="D31" s="7">
        <v>45292</v>
      </c>
      <c r="E31" s="7">
        <v>45323</v>
      </c>
      <c r="F31" s="7">
        <v>45352</v>
      </c>
      <c r="G31" s="7">
        <v>45383</v>
      </c>
      <c r="H31" s="7">
        <v>45413</v>
      </c>
      <c r="I31" s="7">
        <v>45444</v>
      </c>
      <c r="J31" s="7">
        <v>45474</v>
      </c>
      <c r="K31" s="7">
        <v>45505</v>
      </c>
      <c r="L31" s="7">
        <v>45536</v>
      </c>
      <c r="M31" s="7">
        <v>45566</v>
      </c>
      <c r="N31" s="7">
        <v>45597</v>
      </c>
      <c r="O31" s="7">
        <v>45627</v>
      </c>
      <c r="P31" s="8" t="s">
        <v>4</v>
      </c>
      <c r="Q31" s="8" t="s">
        <v>5</v>
      </c>
      <c r="R31" s="5"/>
      <c r="S31" s="5"/>
      <c r="T31" s="5"/>
      <c r="U31" s="5"/>
      <c r="V31" s="5"/>
      <c r="W31" s="5"/>
      <c r="X31" s="5"/>
      <c r="Y31" s="5"/>
      <c r="Z31" s="5"/>
      <c r="AA31" s="5"/>
      <c r="AB31" s="5"/>
    </row>
    <row r="32" spans="3:28">
      <c r="C32" s="9" t="s">
        <v>25</v>
      </c>
      <c r="D32" s="10">
        <f>ABS(SUMIFS('Account Statements'!$F:$F,'Account Statements'!$G:$G,'2024 Budget Summary'!$C32,'Account Statements'!$C:$C,"&gt;="&amp;D$31,'Account Statements'!$C:$C,"&lt;"&amp;E$31))</f>
        <v>215</v>
      </c>
      <c r="E32" s="10">
        <f>ABS(SUMIFS('Account Statements'!$F:$F,'Account Statements'!$G:$G,'2024 Budget Summary'!$C32,'Account Statements'!$C:$C,"&gt;="&amp;E$31,'Account Statements'!$C:$C,"&lt;"&amp;F$31))</f>
        <v>173</v>
      </c>
      <c r="F32" s="10">
        <f>ABS(SUMIFS('Account Statements'!$F:$F,'Account Statements'!$G:$G,'2024 Budget Summary'!$C32,'Account Statements'!$C:$C,"&gt;="&amp;F$31,'Account Statements'!$C:$C,"&lt;"&amp;G$31))</f>
        <v>636</v>
      </c>
      <c r="G32" s="10">
        <f>ABS(SUMIFS('Account Statements'!$F:$F,'Account Statements'!$G:$G,'2024 Budget Summary'!$C32,'Account Statements'!$C:$C,"&gt;="&amp;G$31,'Account Statements'!$C:$C,"&lt;"&amp;H$31))</f>
        <v>0</v>
      </c>
      <c r="H32" s="10">
        <f>ABS(SUMIFS('Account Statements'!$F:$F,'Account Statements'!$G:$G,'2024 Budget Summary'!$C32,'Account Statements'!$C:$C,"&gt;="&amp;H$31,'Account Statements'!$C:$C,"&lt;"&amp;I$31))</f>
        <v>769</v>
      </c>
      <c r="I32" s="10">
        <f>ABS(SUMIFS('Account Statements'!$F:$F,'Account Statements'!$G:$G,'2024 Budget Summary'!$C32,'Account Statements'!$C:$C,"&gt;="&amp;I$31,'Account Statements'!$C:$C,"&lt;"&amp;J$31))</f>
        <v>571</v>
      </c>
      <c r="J32" s="10">
        <f>ABS(SUMIFS('Account Statements'!$F:$F,'Account Statements'!$G:$G,'2024 Budget Summary'!$C32,'Account Statements'!$C:$C,"&gt;="&amp;J$31,'Account Statements'!$C:$C,"&lt;"&amp;K$31))</f>
        <v>0</v>
      </c>
      <c r="K32" s="10">
        <f>ABS(SUMIFS('Account Statements'!$F:$F,'Account Statements'!$G:$G,'2024 Budget Summary'!$C32,'Account Statements'!$C:$C,"&gt;="&amp;K$31,'Account Statements'!$C:$C,"&lt;"&amp;L$31))</f>
        <v>1594</v>
      </c>
      <c r="L32" s="10">
        <f>ABS(SUMIFS('Account Statements'!$F:$F,'Account Statements'!$G:$G,'2024 Budget Summary'!$C32,'Account Statements'!$C:$C,"&gt;="&amp;L$31,'Account Statements'!$C:$C,"&lt;"&amp;M$31))</f>
        <v>1207</v>
      </c>
      <c r="M32" s="10">
        <f>ABS(SUMIFS('Account Statements'!$F:$F,'Account Statements'!$G:$G,'2024 Budget Summary'!$C32,'Account Statements'!$C:$C,"&gt;="&amp;M$31,'Account Statements'!$C:$C,"&lt;"&amp;N$31))</f>
        <v>0</v>
      </c>
      <c r="N32" s="10">
        <f>ABS(SUMIFS('Account Statements'!$F:$F,'Account Statements'!$G:$G,'2024 Budget Summary'!$C32,'Account Statements'!$C:$C,"&gt;="&amp;N$31,'Account Statements'!$C:$C,"&lt;"&amp;O$31))</f>
        <v>439</v>
      </c>
      <c r="O32" s="10">
        <f>ABS(SUMIFS('Account Statements'!$F:$F,'Account Statements'!$G:$G,'2024 Budget Summary'!$C32,'Account Statements'!$C:$C,"&gt;="&amp;O$31,'Account Statements'!$C:$C,"&lt;1/1/2025"))</f>
        <v>0</v>
      </c>
      <c r="P32" s="10">
        <f>SUM(D32:O32)</f>
        <v>5604</v>
      </c>
      <c r="Q32" s="12">
        <f>IFERROR(AVERAGEIFS(D32:O32,D32:O32,"&gt;0"),"")</f>
        <v>700.5</v>
      </c>
      <c r="R32" s="5"/>
      <c r="S32" s="5"/>
      <c r="T32" s="5"/>
      <c r="U32" s="5"/>
      <c r="V32" s="5"/>
      <c r="W32" s="5"/>
      <c r="X32" s="5"/>
      <c r="Y32" s="5"/>
      <c r="Z32" s="5"/>
      <c r="AA32" s="5"/>
      <c r="AB32" s="5"/>
    </row>
    <row r="33" spans="3:28">
      <c r="C33" s="9" t="s">
        <v>26</v>
      </c>
      <c r="D33" s="10">
        <f>ABS(SUMIFS('Account Statements'!$F:$F,'Account Statements'!$G:$G,'2024 Budget Summary'!$C33,'Account Statements'!$C:$C,"&gt;="&amp;D$31,'Account Statements'!$C:$C,"&lt;"&amp;E$31))</f>
        <v>1007</v>
      </c>
      <c r="E33" s="10">
        <f>ABS(SUMIFS('Account Statements'!$F:$F,'Account Statements'!$G:$G,'2024 Budget Summary'!$C33,'Account Statements'!$C:$C,"&gt;="&amp;E$31,'Account Statements'!$C:$C,"&lt;"&amp;F$31))</f>
        <v>0</v>
      </c>
      <c r="F33" s="10">
        <f>ABS(SUMIFS('Account Statements'!$F:$F,'Account Statements'!$G:$G,'2024 Budget Summary'!$C33,'Account Statements'!$C:$C,"&gt;="&amp;F$31,'Account Statements'!$C:$C,"&lt;"&amp;G$31))</f>
        <v>119</v>
      </c>
      <c r="G33" s="10">
        <f>ABS(SUMIFS('Account Statements'!$F:$F,'Account Statements'!$G:$G,'2024 Budget Summary'!$C33,'Account Statements'!$C:$C,"&gt;="&amp;G$31,'Account Statements'!$C:$C,"&lt;"&amp;H$31))</f>
        <v>580</v>
      </c>
      <c r="H33" s="10">
        <f>ABS(SUMIFS('Account Statements'!$F:$F,'Account Statements'!$G:$G,'2024 Budget Summary'!$C33,'Account Statements'!$C:$C,"&gt;="&amp;H$31,'Account Statements'!$C:$C,"&lt;"&amp;I$31))</f>
        <v>0</v>
      </c>
      <c r="I33" s="10">
        <f>ABS(SUMIFS('Account Statements'!$F:$F,'Account Statements'!$G:$G,'2024 Budget Summary'!$C33,'Account Statements'!$C:$C,"&gt;="&amp;I$31,'Account Statements'!$C:$C,"&lt;"&amp;J$31))</f>
        <v>387</v>
      </c>
      <c r="J33" s="10">
        <f>ABS(SUMIFS('Account Statements'!$F:$F,'Account Statements'!$G:$G,'2024 Budget Summary'!$C33,'Account Statements'!$C:$C,"&gt;="&amp;J$31,'Account Statements'!$C:$C,"&lt;"&amp;K$31))</f>
        <v>0</v>
      </c>
      <c r="K33" s="10">
        <f>ABS(SUMIFS('Account Statements'!$F:$F,'Account Statements'!$G:$G,'2024 Budget Summary'!$C33,'Account Statements'!$C:$C,"&gt;="&amp;K$31,'Account Statements'!$C:$C,"&lt;"&amp;L$31))</f>
        <v>588</v>
      </c>
      <c r="L33" s="10">
        <f>ABS(SUMIFS('Account Statements'!$F:$F,'Account Statements'!$G:$G,'2024 Budget Summary'!$C33,'Account Statements'!$C:$C,"&gt;="&amp;L$31,'Account Statements'!$C:$C,"&lt;"&amp;M$31))</f>
        <v>303</v>
      </c>
      <c r="M33" s="10">
        <f>ABS(SUMIFS('Account Statements'!$F:$F,'Account Statements'!$G:$G,'2024 Budget Summary'!$C33,'Account Statements'!$C:$C,"&gt;="&amp;M$31,'Account Statements'!$C:$C,"&lt;"&amp;N$31))</f>
        <v>0</v>
      </c>
      <c r="N33" s="10">
        <f>ABS(SUMIFS('Account Statements'!$F:$F,'Account Statements'!$G:$G,'2024 Budget Summary'!$C33,'Account Statements'!$C:$C,"&gt;="&amp;N$31,'Account Statements'!$C:$C,"&lt;"&amp;O$31))</f>
        <v>0</v>
      </c>
      <c r="O33" s="10">
        <f>ABS(SUMIFS('Account Statements'!$F:$F,'Account Statements'!$G:$G,'2024 Budget Summary'!$C33,'Account Statements'!$C:$C,"&gt;="&amp;O$31,'Account Statements'!$C:$C,"&lt;1/1/2025"))</f>
        <v>0</v>
      </c>
      <c r="P33" s="10">
        <f t="shared" ref="P33:P34" si="6">SUM(D33:O33)</f>
        <v>2984</v>
      </c>
      <c r="Q33" s="12">
        <f t="shared" ref="Q33:Q34" si="7">IFERROR(AVERAGEIFS(D33:O33,D33:O33,"&gt;0"),"")</f>
        <v>497.33333333333331</v>
      </c>
      <c r="R33" s="5"/>
      <c r="S33" s="5"/>
      <c r="T33" s="5"/>
      <c r="U33" s="5"/>
      <c r="V33" s="5"/>
      <c r="W33" s="5"/>
      <c r="X33" s="5"/>
      <c r="Y33" s="5"/>
      <c r="Z33" s="5"/>
      <c r="AA33" s="5"/>
      <c r="AB33" s="5"/>
    </row>
    <row r="34" spans="3:28">
      <c r="C34" s="9" t="s">
        <v>27</v>
      </c>
      <c r="D34" s="10">
        <f>ABS(SUMIFS('Account Statements'!$F:$F,'Account Statements'!$G:$G,'2024 Budget Summary'!$C34,'Account Statements'!$C:$C,"&gt;="&amp;D$31,'Account Statements'!$C:$C,"&lt;"&amp;E$31))</f>
        <v>0</v>
      </c>
      <c r="E34" s="10">
        <f>ABS(SUMIFS('Account Statements'!$F:$F,'Account Statements'!$G:$G,'2024 Budget Summary'!$C34,'Account Statements'!$C:$C,"&gt;="&amp;E$31,'Account Statements'!$C:$C,"&lt;"&amp;F$31))</f>
        <v>0</v>
      </c>
      <c r="F34" s="10">
        <f>ABS(SUMIFS('Account Statements'!$F:$F,'Account Statements'!$G:$G,'2024 Budget Summary'!$C34,'Account Statements'!$C:$C,"&gt;="&amp;F$31,'Account Statements'!$C:$C,"&lt;"&amp;G$31))</f>
        <v>609</v>
      </c>
      <c r="G34" s="10">
        <f>ABS(SUMIFS('Account Statements'!$F:$F,'Account Statements'!$G:$G,'2024 Budget Summary'!$C34,'Account Statements'!$C:$C,"&gt;="&amp;G$31,'Account Statements'!$C:$C,"&lt;"&amp;H$31))</f>
        <v>912</v>
      </c>
      <c r="H34" s="10">
        <f>ABS(SUMIFS('Account Statements'!$F:$F,'Account Statements'!$G:$G,'2024 Budget Summary'!$C34,'Account Statements'!$C:$C,"&gt;="&amp;H$31,'Account Statements'!$C:$C,"&lt;"&amp;I$31))</f>
        <v>0</v>
      </c>
      <c r="I34" s="10">
        <f>ABS(SUMIFS('Account Statements'!$F:$F,'Account Statements'!$G:$G,'2024 Budget Summary'!$C34,'Account Statements'!$C:$C,"&gt;="&amp;I$31,'Account Statements'!$C:$C,"&lt;"&amp;J$31))</f>
        <v>0</v>
      </c>
      <c r="J34" s="10">
        <f>ABS(SUMIFS('Account Statements'!$F:$F,'Account Statements'!$G:$G,'2024 Budget Summary'!$C34,'Account Statements'!$C:$C,"&gt;="&amp;J$31,'Account Statements'!$C:$C,"&lt;"&amp;K$31))</f>
        <v>855</v>
      </c>
      <c r="K34" s="10">
        <f>ABS(SUMIFS('Account Statements'!$F:$F,'Account Statements'!$G:$G,'2024 Budget Summary'!$C34,'Account Statements'!$C:$C,"&gt;="&amp;K$31,'Account Statements'!$C:$C,"&lt;"&amp;L$31))</f>
        <v>778</v>
      </c>
      <c r="L34" s="10">
        <f>ABS(SUMIFS('Account Statements'!$F:$F,'Account Statements'!$G:$G,'2024 Budget Summary'!$C34,'Account Statements'!$C:$C,"&gt;="&amp;L$31,'Account Statements'!$C:$C,"&lt;"&amp;M$31))</f>
        <v>1094</v>
      </c>
      <c r="M34" s="10">
        <f>ABS(SUMIFS('Account Statements'!$F:$F,'Account Statements'!$G:$G,'2024 Budget Summary'!$C34,'Account Statements'!$C:$C,"&gt;="&amp;M$31,'Account Statements'!$C:$C,"&lt;"&amp;N$31))</f>
        <v>0</v>
      </c>
      <c r="N34" s="10">
        <f>ABS(SUMIFS('Account Statements'!$F:$F,'Account Statements'!$G:$G,'2024 Budget Summary'!$C34,'Account Statements'!$C:$C,"&gt;="&amp;N$31,'Account Statements'!$C:$C,"&lt;"&amp;O$31))</f>
        <v>264</v>
      </c>
      <c r="O34" s="10">
        <f>ABS(SUMIFS('Account Statements'!$F:$F,'Account Statements'!$G:$G,'2024 Budget Summary'!$C34,'Account Statements'!$C:$C,"&gt;="&amp;O$31,'Account Statements'!$C:$C,"&lt;1/1/2025"))</f>
        <v>461</v>
      </c>
      <c r="P34" s="10">
        <f t="shared" si="6"/>
        <v>4973</v>
      </c>
      <c r="Q34" s="12">
        <f t="shared" si="7"/>
        <v>710.42857142857144</v>
      </c>
      <c r="R34" s="5"/>
      <c r="S34" s="5"/>
      <c r="T34" s="5"/>
      <c r="U34" s="5"/>
      <c r="V34" s="5"/>
      <c r="W34" s="5"/>
      <c r="X34" s="5"/>
      <c r="Y34" s="5"/>
      <c r="Z34" s="5"/>
      <c r="AA34" s="5"/>
      <c r="AB34" s="5"/>
    </row>
    <row r="35" spans="3:28">
      <c r="C35" s="5"/>
      <c r="D35" s="5"/>
      <c r="E35" s="5"/>
      <c r="F35" s="5"/>
      <c r="G35" s="5"/>
      <c r="H35" s="5"/>
      <c r="I35" s="5"/>
      <c r="J35" s="5"/>
      <c r="K35" s="5"/>
      <c r="L35" s="5"/>
      <c r="M35" s="5"/>
      <c r="N35" s="5"/>
      <c r="O35" s="5"/>
      <c r="P35" s="5"/>
      <c r="Q35" s="5"/>
      <c r="R35" s="5"/>
      <c r="S35" s="5"/>
      <c r="T35" s="5"/>
      <c r="U35" s="5"/>
      <c r="V35" s="5"/>
      <c r="W35" s="5"/>
      <c r="X35" s="5"/>
      <c r="Y35" s="5"/>
      <c r="Z35" s="5"/>
      <c r="AA35" s="5"/>
      <c r="AB35" s="5"/>
    </row>
    <row r="36" spans="3:28" ht="15.75">
      <c r="C36" s="4" t="s">
        <v>28</v>
      </c>
      <c r="D36" s="5"/>
      <c r="E36" s="5"/>
      <c r="F36" s="5"/>
      <c r="G36" s="5"/>
      <c r="H36" s="5"/>
      <c r="I36" s="5"/>
      <c r="J36" s="5"/>
      <c r="K36" s="5"/>
      <c r="L36" s="5"/>
      <c r="M36" s="5"/>
      <c r="N36" s="5"/>
      <c r="O36" s="5"/>
      <c r="P36" s="5"/>
      <c r="Q36" s="5"/>
      <c r="R36" s="5"/>
      <c r="S36" s="5"/>
      <c r="T36" s="5"/>
      <c r="U36" s="5"/>
      <c r="V36" s="5"/>
      <c r="W36" s="5"/>
      <c r="X36" s="5"/>
      <c r="Y36" s="5"/>
      <c r="Z36" s="5"/>
      <c r="AA36" s="5"/>
      <c r="AB36" s="5"/>
    </row>
    <row r="37" spans="3:28">
      <c r="C37" s="6"/>
      <c r="D37" s="7">
        <v>45292</v>
      </c>
      <c r="E37" s="7">
        <v>45323</v>
      </c>
      <c r="F37" s="7">
        <v>45352</v>
      </c>
      <c r="G37" s="7">
        <v>45383</v>
      </c>
      <c r="H37" s="7">
        <v>45413</v>
      </c>
      <c r="I37" s="7">
        <v>45444</v>
      </c>
      <c r="J37" s="7">
        <v>45474</v>
      </c>
      <c r="K37" s="7">
        <v>45505</v>
      </c>
      <c r="L37" s="7">
        <v>45536</v>
      </c>
      <c r="M37" s="7">
        <v>45566</v>
      </c>
      <c r="N37" s="7">
        <v>45597</v>
      </c>
      <c r="O37" s="7">
        <v>45627</v>
      </c>
      <c r="P37" s="14" t="s">
        <v>4</v>
      </c>
      <c r="Q37" s="8" t="s">
        <v>5</v>
      </c>
      <c r="R37" s="5"/>
      <c r="S37" s="5"/>
      <c r="T37" s="5"/>
      <c r="U37" s="5"/>
      <c r="V37" s="5"/>
      <c r="W37" s="5"/>
      <c r="X37" s="5"/>
      <c r="Y37" s="5"/>
      <c r="Z37" s="5"/>
      <c r="AA37" s="5"/>
      <c r="AB37" s="5"/>
    </row>
    <row r="38" spans="3:28">
      <c r="C38" s="9" t="s">
        <v>25</v>
      </c>
      <c r="D38" s="15">
        <f t="shared" ref="D38:O38" si="8">IFERROR(D32/(D$32+D$33+D$34),"")</f>
        <v>0.17594108019639934</v>
      </c>
      <c r="E38" s="15">
        <f t="shared" si="8"/>
        <v>1</v>
      </c>
      <c r="F38" s="15">
        <f t="shared" si="8"/>
        <v>0.4662756598240469</v>
      </c>
      <c r="G38" s="15">
        <f t="shared" si="8"/>
        <v>0</v>
      </c>
      <c r="H38" s="15">
        <f t="shared" si="8"/>
        <v>1</v>
      </c>
      <c r="I38" s="15">
        <f t="shared" si="8"/>
        <v>0.59603340292275575</v>
      </c>
      <c r="J38" s="15">
        <f t="shared" si="8"/>
        <v>0</v>
      </c>
      <c r="K38" s="15">
        <f t="shared" si="8"/>
        <v>0.53851351351351351</v>
      </c>
      <c r="L38" s="15">
        <f t="shared" si="8"/>
        <v>0.46351766513056836</v>
      </c>
      <c r="M38" s="15" t="str">
        <f t="shared" si="8"/>
        <v/>
      </c>
      <c r="N38" s="15">
        <f t="shared" si="8"/>
        <v>0.62446657183499288</v>
      </c>
      <c r="O38" s="15">
        <f t="shared" si="8"/>
        <v>0</v>
      </c>
      <c r="P38" s="16"/>
      <c r="Q38" s="15">
        <f>IFERROR(AVERAGEIFS(D38:O38,D38:O38,"&gt;0"),"")</f>
        <v>0.60809348667778462</v>
      </c>
      <c r="R38" s="5"/>
      <c r="S38" s="5"/>
      <c r="T38" s="5"/>
      <c r="U38" s="5"/>
      <c r="V38" s="5"/>
      <c r="W38" s="5"/>
      <c r="X38" s="5"/>
      <c r="Y38" s="5"/>
      <c r="Z38" s="5"/>
      <c r="AA38" s="5"/>
      <c r="AB38" s="5"/>
    </row>
    <row r="39" spans="3:28">
      <c r="C39" s="9" t="s">
        <v>26</v>
      </c>
      <c r="D39" s="15">
        <f t="shared" ref="D39:O39" si="9">IFERROR(D33/(D$32+D$33+D$34),"")</f>
        <v>0.82405891980360069</v>
      </c>
      <c r="E39" s="15">
        <f t="shared" si="9"/>
        <v>0</v>
      </c>
      <c r="F39" s="15">
        <f t="shared" si="9"/>
        <v>8.7243401759530798E-2</v>
      </c>
      <c r="G39" s="15">
        <f t="shared" si="9"/>
        <v>0.38873994638069703</v>
      </c>
      <c r="H39" s="15">
        <f t="shared" si="9"/>
        <v>0</v>
      </c>
      <c r="I39" s="15">
        <f t="shared" si="9"/>
        <v>0.40396659707724425</v>
      </c>
      <c r="J39" s="15">
        <f t="shared" si="9"/>
        <v>0</v>
      </c>
      <c r="K39" s="15">
        <f t="shared" si="9"/>
        <v>0.19864864864864865</v>
      </c>
      <c r="L39" s="15">
        <f t="shared" si="9"/>
        <v>0.11635944700460829</v>
      </c>
      <c r="M39" s="15" t="str">
        <f t="shared" si="9"/>
        <v/>
      </c>
      <c r="N39" s="15">
        <f t="shared" si="9"/>
        <v>0</v>
      </c>
      <c r="O39" s="15">
        <f t="shared" si="9"/>
        <v>0</v>
      </c>
      <c r="P39" s="16"/>
      <c r="Q39" s="15">
        <f t="shared" ref="Q39:Q40" si="10">IFERROR(AVERAGEIFS(D39:O39,D39:O39,"&gt;0"),"")</f>
        <v>0.33650282677905502</v>
      </c>
      <c r="R39" s="5"/>
      <c r="S39" s="5"/>
      <c r="T39" s="5"/>
      <c r="U39" s="5"/>
      <c r="V39" s="5"/>
      <c r="W39" s="5"/>
      <c r="X39" s="5"/>
      <c r="Y39" s="5"/>
      <c r="Z39" s="5"/>
      <c r="AA39" s="5"/>
      <c r="AB39" s="5"/>
    </row>
    <row r="40" spans="3:28">
      <c r="C40" s="9" t="s">
        <v>27</v>
      </c>
      <c r="D40" s="15">
        <f t="shared" ref="D40:O40" si="11">IFERROR(D34/(D$32+D$33+D$34),"")</f>
        <v>0</v>
      </c>
      <c r="E40" s="15">
        <f t="shared" si="11"/>
        <v>0</v>
      </c>
      <c r="F40" s="15">
        <f t="shared" si="11"/>
        <v>0.44648093841642228</v>
      </c>
      <c r="G40" s="15">
        <f t="shared" si="11"/>
        <v>0.61126005361930291</v>
      </c>
      <c r="H40" s="15">
        <f t="shared" si="11"/>
        <v>0</v>
      </c>
      <c r="I40" s="15">
        <f t="shared" si="11"/>
        <v>0</v>
      </c>
      <c r="J40" s="15">
        <f t="shared" si="11"/>
        <v>1</v>
      </c>
      <c r="K40" s="15">
        <f t="shared" si="11"/>
        <v>0.26283783783783782</v>
      </c>
      <c r="L40" s="15">
        <f t="shared" si="11"/>
        <v>0.42012288786482332</v>
      </c>
      <c r="M40" s="15" t="str">
        <f t="shared" si="11"/>
        <v/>
      </c>
      <c r="N40" s="15">
        <f t="shared" si="11"/>
        <v>0.37553342816500712</v>
      </c>
      <c r="O40" s="15">
        <f t="shared" si="11"/>
        <v>1</v>
      </c>
      <c r="P40" s="16"/>
      <c r="Q40" s="15">
        <f t="shared" si="10"/>
        <v>0.58803359227191343</v>
      </c>
      <c r="R40" s="5"/>
      <c r="S40" s="5"/>
      <c r="T40" s="5"/>
      <c r="U40" s="5"/>
      <c r="V40" s="5"/>
      <c r="W40" s="5"/>
      <c r="X40" s="5"/>
      <c r="Y40" s="5"/>
      <c r="Z40" s="5"/>
      <c r="AA40" s="5"/>
      <c r="AB40" s="5"/>
    </row>
    <row r="41" spans="3:28">
      <c r="C41" s="5"/>
      <c r="D41" s="5"/>
      <c r="E41" s="5"/>
      <c r="F41" s="5"/>
      <c r="G41" s="5"/>
      <c r="H41" s="5"/>
      <c r="I41" s="5"/>
      <c r="J41" s="5"/>
      <c r="K41" s="5"/>
      <c r="L41" s="5"/>
      <c r="M41" s="5"/>
      <c r="N41" s="5"/>
      <c r="O41" s="5"/>
      <c r="P41" s="5"/>
      <c r="Q41" s="5"/>
      <c r="R41" s="5"/>
      <c r="S41" s="5"/>
      <c r="T41" s="5"/>
      <c r="U41" s="5"/>
      <c r="V41" s="5"/>
      <c r="W41" s="5"/>
      <c r="X41" s="5"/>
      <c r="Y41" s="5"/>
      <c r="Z41" s="5"/>
      <c r="AA41" s="5"/>
      <c r="AB41" s="5"/>
    </row>
    <row r="42" spans="3:28">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3:28">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3:28">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3:28">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3:28">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3:28">
      <c r="C47" s="5"/>
      <c r="D47" s="5"/>
      <c r="E47" s="5"/>
      <c r="F47" s="5"/>
      <c r="G47" s="5"/>
      <c r="H47" s="5"/>
      <c r="I47" s="5"/>
      <c r="J47" s="5"/>
      <c r="K47" s="5"/>
      <c r="L47" s="5"/>
      <c r="M47" s="5"/>
      <c r="N47" s="5"/>
      <c r="O47" s="5"/>
      <c r="P47" s="5"/>
      <c r="Q47" s="5"/>
      <c r="R47" s="5"/>
      <c r="S47" s="5"/>
      <c r="T47" s="5"/>
      <c r="U47" s="5"/>
      <c r="V47" s="5"/>
      <c r="W47" s="5"/>
      <c r="X47" s="5"/>
      <c r="Y47" s="5"/>
      <c r="Z47" s="5"/>
      <c r="AA47" s="5"/>
      <c r="AB47" s="5"/>
    </row>
    <row r="48" spans="3:28">
      <c r="C48" s="5"/>
      <c r="D48" s="5"/>
      <c r="E48" s="5"/>
      <c r="F48" s="5"/>
      <c r="G48" s="5"/>
      <c r="H48" s="5"/>
      <c r="I48" s="5"/>
      <c r="J48" s="5"/>
      <c r="K48" s="5"/>
      <c r="L48" s="5"/>
      <c r="M48" s="5"/>
      <c r="N48" s="5"/>
      <c r="O48" s="5"/>
      <c r="P48" s="5"/>
      <c r="Q48" s="5"/>
      <c r="R48" s="5"/>
      <c r="S48" s="5"/>
      <c r="T48" s="5"/>
      <c r="U48" s="5"/>
      <c r="V48" s="5"/>
      <c r="W48" s="5"/>
      <c r="X48" s="5"/>
      <c r="Y48" s="5"/>
      <c r="Z48" s="5"/>
      <c r="AA48" s="5"/>
      <c r="AB48" s="5"/>
    </row>
    <row r="49" spans="3:28">
      <c r="C49" s="5"/>
      <c r="D49" s="5"/>
      <c r="E49" s="5"/>
      <c r="F49" s="5"/>
      <c r="G49" s="5"/>
      <c r="H49" s="5"/>
      <c r="I49" s="5"/>
      <c r="J49" s="5"/>
      <c r="K49" s="5"/>
      <c r="L49" s="5"/>
      <c r="M49" s="5"/>
      <c r="N49" s="5"/>
      <c r="O49" s="5"/>
      <c r="P49" s="5"/>
      <c r="Q49" s="5"/>
      <c r="R49" s="5"/>
      <c r="S49" s="5"/>
      <c r="T49" s="5"/>
      <c r="U49" s="5"/>
      <c r="V49" s="5"/>
      <c r="W49" s="5"/>
      <c r="X49" s="5"/>
      <c r="Y49" s="5"/>
      <c r="Z49" s="5"/>
      <c r="AA49" s="5"/>
      <c r="AB49" s="5"/>
    </row>
    <row r="50" spans="3:28">
      <c r="C50" s="5"/>
      <c r="D50" s="5"/>
      <c r="E50" s="5"/>
      <c r="F50" s="5"/>
      <c r="G50" s="5"/>
      <c r="H50" s="5"/>
      <c r="I50" s="5"/>
      <c r="J50" s="5"/>
      <c r="K50" s="5"/>
      <c r="L50" s="5"/>
      <c r="M50" s="5"/>
      <c r="N50" s="5"/>
      <c r="O50" s="5"/>
      <c r="P50" s="5"/>
      <c r="Q50" s="5"/>
      <c r="R50" s="5"/>
      <c r="S50" s="5"/>
      <c r="T50" s="5"/>
      <c r="U50" s="5"/>
      <c r="V50" s="5"/>
      <c r="W50" s="5"/>
      <c r="X50" s="5"/>
      <c r="Y50" s="5"/>
      <c r="Z50" s="5"/>
      <c r="AA50" s="5"/>
      <c r="AB50" s="5"/>
    </row>
    <row r="51" spans="3:28">
      <c r="C51" s="5"/>
      <c r="D51" s="5"/>
      <c r="E51" s="5"/>
      <c r="F51" s="5"/>
      <c r="G51" s="5"/>
      <c r="H51" s="5"/>
      <c r="I51" s="5"/>
      <c r="J51" s="5"/>
      <c r="K51" s="5"/>
      <c r="L51" s="5"/>
      <c r="M51" s="5"/>
      <c r="N51" s="5"/>
      <c r="O51" s="5"/>
      <c r="P51" s="5"/>
      <c r="Q51" s="5"/>
      <c r="R51" s="5"/>
      <c r="S51" s="5"/>
      <c r="T51" s="5"/>
      <c r="U51" s="5"/>
      <c r="V51" s="5"/>
      <c r="W51" s="5"/>
      <c r="X51" s="5"/>
      <c r="Y51" s="5"/>
      <c r="Z51" s="5"/>
      <c r="AA51" s="5"/>
      <c r="AB51" s="5"/>
    </row>
    <row r="52" spans="3:28">
      <c r="C52" s="5"/>
      <c r="D52" s="5"/>
      <c r="E52" s="5"/>
      <c r="F52" s="5"/>
      <c r="G52" s="5"/>
      <c r="H52" s="5"/>
      <c r="I52" s="5"/>
      <c r="J52" s="5"/>
      <c r="K52" s="5"/>
      <c r="L52" s="5"/>
      <c r="M52" s="5"/>
      <c r="N52" s="5"/>
      <c r="O52" s="5"/>
      <c r="P52" s="5"/>
      <c r="Q52" s="5"/>
      <c r="R52" s="5"/>
      <c r="S52" s="5"/>
      <c r="T52" s="5"/>
      <c r="U52" s="5"/>
      <c r="V52" s="5"/>
      <c r="W52" s="5"/>
      <c r="X52" s="5"/>
      <c r="Y52" s="5"/>
      <c r="Z52" s="5"/>
      <c r="AA52" s="5"/>
      <c r="AB52" s="5"/>
    </row>
    <row r="53" spans="3:28">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3:28">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3:28">
      <c r="C55" s="5"/>
      <c r="D55" s="5"/>
      <c r="E55" s="5"/>
      <c r="F55" s="5"/>
      <c r="G55" s="5"/>
      <c r="H55" s="5"/>
      <c r="I55" s="5"/>
      <c r="J55" s="5"/>
      <c r="K55" s="5"/>
      <c r="L55" s="5"/>
      <c r="M55" s="5"/>
      <c r="N55" s="5"/>
      <c r="O55" s="5"/>
      <c r="P55" s="5"/>
      <c r="Q55" s="5"/>
      <c r="R55" s="5"/>
      <c r="S55" s="5"/>
      <c r="T55" s="5"/>
      <c r="U55" s="5"/>
      <c r="V55" s="5"/>
      <c r="W55" s="5"/>
      <c r="X55" s="5"/>
      <c r="Y55" s="5"/>
      <c r="Z55" s="5"/>
      <c r="AA55" s="5"/>
      <c r="AB55" s="5"/>
    </row>
    <row r="56" spans="3:28">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3:28">
      <c r="C57" s="5"/>
      <c r="D57" s="5"/>
      <c r="E57" s="5"/>
      <c r="F57" s="5"/>
      <c r="G57" s="5"/>
      <c r="H57" s="5"/>
      <c r="I57" s="5"/>
      <c r="J57" s="5"/>
      <c r="K57" s="5"/>
      <c r="L57" s="5"/>
      <c r="M57" s="5"/>
      <c r="N57" s="5"/>
      <c r="O57" s="5"/>
      <c r="P57" s="5"/>
      <c r="Q57" s="5"/>
      <c r="R57" s="5"/>
      <c r="S57" s="5"/>
      <c r="T57" s="5"/>
      <c r="U57" s="5"/>
      <c r="V57" s="5"/>
      <c r="W57" s="5"/>
      <c r="X57" s="5"/>
      <c r="Y57" s="5"/>
      <c r="Z57" s="5"/>
      <c r="AA57" s="5"/>
      <c r="AB57" s="5"/>
    </row>
    <row r="58" spans="3:28">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3:28">
      <c r="C59" s="5"/>
      <c r="D59" s="5"/>
      <c r="E59" s="5"/>
      <c r="F59" s="5"/>
      <c r="G59" s="5"/>
      <c r="H59" s="5"/>
      <c r="I59" s="5"/>
      <c r="J59" s="5"/>
      <c r="K59" s="5"/>
      <c r="L59" s="5"/>
      <c r="M59" s="5"/>
      <c r="N59" s="5"/>
      <c r="O59" s="5"/>
      <c r="P59" s="5"/>
      <c r="Q59" s="5"/>
      <c r="R59" s="5"/>
      <c r="S59" s="5"/>
      <c r="T59" s="5"/>
      <c r="U59" s="5"/>
      <c r="V59" s="5"/>
      <c r="W59" s="5"/>
      <c r="X59" s="5"/>
      <c r="Y59" s="5"/>
      <c r="Z59" s="5"/>
      <c r="AA59" s="5"/>
      <c r="AB59" s="5"/>
    </row>
    <row r="60" spans="3:28">
      <c r="C60" s="5"/>
      <c r="D60" s="5"/>
      <c r="E60" s="5"/>
      <c r="F60" s="5"/>
      <c r="G60" s="5"/>
      <c r="H60" s="5"/>
      <c r="I60" s="5"/>
      <c r="J60" s="5"/>
      <c r="K60" s="5"/>
      <c r="L60" s="5"/>
      <c r="M60" s="5"/>
      <c r="N60" s="5"/>
      <c r="O60" s="5"/>
      <c r="P60" s="5"/>
      <c r="Q60" s="5"/>
      <c r="R60" s="5"/>
      <c r="S60" s="5"/>
      <c r="T60" s="5"/>
      <c r="U60" s="5"/>
      <c r="V60" s="5"/>
      <c r="W60" s="5"/>
      <c r="X60" s="5"/>
      <c r="Y60" s="5"/>
      <c r="Z60" s="5"/>
      <c r="AA60" s="5"/>
      <c r="AB60" s="5"/>
    </row>
    <row r="61" spans="3:28">
      <c r="C61" s="5"/>
      <c r="D61" s="5"/>
      <c r="E61" s="5"/>
      <c r="F61" s="5"/>
      <c r="G61" s="5"/>
      <c r="H61" s="5"/>
      <c r="I61" s="5"/>
      <c r="J61" s="5"/>
      <c r="K61" s="5"/>
      <c r="L61" s="5"/>
      <c r="M61" s="5"/>
      <c r="N61" s="5"/>
      <c r="O61" s="5"/>
      <c r="P61" s="5"/>
      <c r="Q61" s="5"/>
      <c r="R61" s="5"/>
      <c r="S61" s="5"/>
      <c r="T61" s="5"/>
      <c r="U61" s="5"/>
      <c r="V61" s="5"/>
      <c r="W61" s="5"/>
      <c r="X61" s="5"/>
      <c r="Y61" s="5"/>
      <c r="Z61" s="5"/>
      <c r="AA61" s="5"/>
      <c r="AB61" s="5"/>
    </row>
    <row r="62" spans="3:28">
      <c r="C62" s="5"/>
      <c r="D62" s="5"/>
      <c r="E62" s="5"/>
      <c r="F62" s="5"/>
      <c r="G62" s="5"/>
      <c r="H62" s="5"/>
      <c r="I62" s="5"/>
      <c r="J62" s="5"/>
      <c r="K62" s="5"/>
      <c r="L62" s="5"/>
      <c r="M62" s="5"/>
      <c r="N62" s="5"/>
      <c r="O62" s="5"/>
      <c r="P62" s="5"/>
      <c r="Q62" s="5"/>
      <c r="R62" s="5"/>
      <c r="S62" s="5"/>
      <c r="T62" s="5"/>
      <c r="U62" s="5"/>
      <c r="V62" s="5"/>
      <c r="W62" s="5"/>
      <c r="X62" s="5"/>
      <c r="Y62" s="5"/>
      <c r="Z62" s="5"/>
      <c r="AA62" s="5"/>
      <c r="AB62" s="5"/>
    </row>
    <row r="63" spans="3:28">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3:28">
      <c r="C64" s="5"/>
      <c r="D64" s="5"/>
      <c r="E64" s="5"/>
      <c r="F64" s="5"/>
      <c r="G64" s="5"/>
      <c r="H64" s="5"/>
      <c r="I64" s="5"/>
      <c r="J64" s="5"/>
      <c r="K64" s="5"/>
      <c r="L64" s="5"/>
      <c r="M64" s="5"/>
      <c r="N64" s="5"/>
      <c r="O64" s="5"/>
      <c r="P64" s="5"/>
      <c r="Q64" s="5"/>
      <c r="R64" s="5"/>
      <c r="S64" s="5"/>
      <c r="T64" s="5"/>
      <c r="U64" s="5"/>
      <c r="V64" s="5"/>
      <c r="W64" s="5"/>
      <c r="X64" s="5"/>
      <c r="Y64" s="5"/>
      <c r="Z64" s="5"/>
      <c r="AA64" s="5"/>
      <c r="AB64" s="5"/>
    </row>
    <row r="65" spans="3:28">
      <c r="C65" s="5"/>
      <c r="D65" s="5"/>
      <c r="E65" s="5"/>
      <c r="F65" s="5"/>
      <c r="G65" s="5"/>
      <c r="H65" s="5"/>
      <c r="I65" s="5"/>
      <c r="J65" s="5"/>
      <c r="K65" s="5"/>
      <c r="L65" s="5"/>
      <c r="M65" s="5"/>
      <c r="N65" s="5"/>
      <c r="O65" s="5"/>
      <c r="P65" s="5"/>
      <c r="Q65" s="5"/>
      <c r="R65" s="5"/>
      <c r="S65" s="5"/>
      <c r="T65" s="5"/>
      <c r="U65" s="5"/>
      <c r="V65" s="5"/>
      <c r="W65" s="5"/>
      <c r="X65" s="5"/>
      <c r="Y65" s="5"/>
      <c r="Z65" s="5"/>
      <c r="AA65" s="5"/>
      <c r="AB65" s="5"/>
    </row>
    <row r="66" spans="3:28">
      <c r="C66" s="5"/>
      <c r="D66" s="5"/>
      <c r="E66" s="5"/>
      <c r="F66" s="5"/>
      <c r="G66" s="5"/>
      <c r="H66" s="5"/>
      <c r="I66" s="5"/>
      <c r="J66" s="5"/>
      <c r="K66" s="5"/>
      <c r="L66" s="5"/>
      <c r="M66" s="5"/>
      <c r="N66" s="5"/>
      <c r="O66" s="5"/>
      <c r="P66" s="5"/>
      <c r="Q66" s="5"/>
      <c r="R66" s="5"/>
      <c r="S66" s="5"/>
      <c r="T66" s="5"/>
      <c r="U66" s="5"/>
      <c r="V66" s="5"/>
      <c r="W66" s="5"/>
      <c r="X66" s="5"/>
      <c r="Y66" s="5"/>
      <c r="Z66" s="5"/>
      <c r="AA66" s="5"/>
      <c r="AB66" s="5"/>
    </row>
    <row r="67" spans="3:28">
      <c r="C67" s="5"/>
      <c r="D67" s="5"/>
      <c r="E67" s="5"/>
      <c r="F67" s="5"/>
      <c r="G67" s="5"/>
      <c r="H67" s="5"/>
      <c r="I67" s="5"/>
      <c r="J67" s="5"/>
      <c r="K67" s="5"/>
      <c r="L67" s="5"/>
      <c r="M67" s="5"/>
      <c r="N67" s="5"/>
      <c r="O67" s="5"/>
      <c r="P67" s="5"/>
      <c r="Q67" s="5"/>
      <c r="R67" s="5"/>
      <c r="S67" s="5"/>
      <c r="T67" s="5"/>
      <c r="U67" s="5"/>
      <c r="V67" s="5"/>
      <c r="W67" s="5"/>
      <c r="X67" s="5"/>
      <c r="Y67" s="5"/>
      <c r="Z67" s="5"/>
      <c r="AA67" s="5"/>
      <c r="AB67" s="5"/>
    </row>
    <row r="68" spans="3:28">
      <c r="C68" s="5"/>
      <c r="D68" s="5"/>
      <c r="E68" s="5"/>
      <c r="F68" s="5"/>
      <c r="G68" s="5"/>
      <c r="H68" s="5"/>
      <c r="I68" s="5"/>
      <c r="J68" s="5"/>
      <c r="K68" s="5"/>
      <c r="L68" s="5"/>
      <c r="M68" s="5"/>
      <c r="N68" s="5"/>
      <c r="O68" s="5"/>
      <c r="P68" s="5"/>
      <c r="Q68" s="5"/>
      <c r="R68" s="5"/>
      <c r="S68" s="5"/>
      <c r="T68" s="5"/>
      <c r="U68" s="5"/>
      <c r="V68" s="5"/>
      <c r="W68" s="5"/>
      <c r="X68" s="5"/>
      <c r="Y68" s="5"/>
      <c r="Z68" s="5"/>
      <c r="AA68" s="5"/>
      <c r="AB68" s="5"/>
    </row>
    <row r="69" spans="3:28">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3:28">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3:28">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3:28">
      <c r="C72" s="5"/>
      <c r="D72" s="5"/>
      <c r="E72" s="5"/>
      <c r="F72" s="5"/>
      <c r="G72" s="5"/>
      <c r="H72" s="5"/>
      <c r="I72" s="5"/>
      <c r="J72" s="5"/>
      <c r="K72" s="5"/>
      <c r="L72" s="5"/>
      <c r="M72" s="5"/>
      <c r="N72" s="5"/>
      <c r="O72" s="5"/>
      <c r="P72" s="5"/>
      <c r="Q72" s="5"/>
      <c r="R72" s="5"/>
      <c r="S72" s="5"/>
      <c r="T72" s="5"/>
      <c r="U72" s="5"/>
      <c r="V72" s="5"/>
      <c r="W72" s="5"/>
      <c r="X72" s="5"/>
      <c r="Y72" s="5"/>
      <c r="Z72" s="5"/>
      <c r="AA72" s="5"/>
      <c r="AB72" s="5"/>
    </row>
    <row r="73" spans="3:28">
      <c r="C73" s="5"/>
      <c r="D73" s="5"/>
      <c r="E73" s="5"/>
      <c r="F73" s="5"/>
      <c r="G73" s="5"/>
      <c r="H73" s="5"/>
      <c r="I73" s="5"/>
      <c r="J73" s="5"/>
      <c r="K73" s="5"/>
      <c r="L73" s="5"/>
      <c r="M73" s="5"/>
      <c r="N73" s="5"/>
      <c r="O73" s="5"/>
      <c r="P73" s="5"/>
      <c r="Q73" s="5"/>
      <c r="R73" s="5"/>
      <c r="S73" s="5"/>
      <c r="T73" s="5"/>
      <c r="U73" s="5"/>
      <c r="V73" s="5"/>
      <c r="W73" s="5"/>
      <c r="X73" s="5"/>
      <c r="Y73" s="5"/>
      <c r="Z73" s="5"/>
      <c r="AA73" s="5"/>
      <c r="AB73" s="5"/>
    </row>
    <row r="74" spans="3:28">
      <c r="C74" s="5"/>
      <c r="D74" s="5"/>
      <c r="E74" s="5"/>
      <c r="F74" s="5"/>
      <c r="G74" s="5"/>
      <c r="H74" s="5"/>
      <c r="I74" s="5"/>
      <c r="J74" s="5"/>
      <c r="K74" s="5"/>
      <c r="L74" s="5"/>
      <c r="M74" s="5"/>
      <c r="N74" s="5"/>
      <c r="O74" s="5"/>
      <c r="P74" s="5"/>
      <c r="Q74" s="5"/>
      <c r="R74" s="5"/>
      <c r="S74" s="5"/>
      <c r="T74" s="5"/>
      <c r="U74" s="5"/>
      <c r="V74" s="5"/>
      <c r="W74" s="5"/>
      <c r="X74" s="5"/>
      <c r="Y74" s="5"/>
      <c r="Z74" s="5"/>
      <c r="AA74" s="5"/>
      <c r="AB74" s="5"/>
    </row>
    <row r="75" spans="3:28">
      <c r="C75" s="5"/>
      <c r="D75" s="5"/>
      <c r="E75" s="5"/>
      <c r="F75" s="5"/>
      <c r="G75" s="5"/>
      <c r="H75" s="5"/>
      <c r="I75" s="5"/>
      <c r="J75" s="5"/>
      <c r="K75" s="5"/>
      <c r="L75" s="5"/>
      <c r="M75" s="5"/>
      <c r="N75" s="5"/>
      <c r="O75" s="5"/>
      <c r="P75" s="5"/>
      <c r="Q75" s="5"/>
      <c r="R75" s="5"/>
      <c r="S75" s="5"/>
      <c r="T75" s="5"/>
      <c r="U75" s="5"/>
      <c r="V75" s="5"/>
      <c r="W75" s="5"/>
      <c r="X75" s="5"/>
      <c r="Y75" s="5"/>
      <c r="Z75" s="5"/>
      <c r="AA75" s="5"/>
      <c r="AB75" s="5"/>
    </row>
    <row r="76" spans="3:28">
      <c r="C76" s="5"/>
      <c r="D76" s="5"/>
      <c r="E76" s="5"/>
      <c r="F76" s="5"/>
      <c r="G76" s="5"/>
      <c r="H76" s="5"/>
      <c r="I76" s="5"/>
      <c r="J76" s="5"/>
      <c r="K76" s="5"/>
      <c r="L76" s="5"/>
      <c r="M76" s="5"/>
      <c r="N76" s="5"/>
      <c r="O76" s="5"/>
      <c r="P76" s="5"/>
      <c r="Q76" s="5"/>
      <c r="R76" s="5"/>
      <c r="S76" s="5"/>
      <c r="T76" s="5"/>
      <c r="U76" s="5"/>
      <c r="V76" s="5"/>
      <c r="W76" s="5"/>
      <c r="X76" s="5"/>
      <c r="Y76" s="5"/>
      <c r="Z76" s="5"/>
      <c r="AA76" s="5"/>
      <c r="AB76" s="5"/>
    </row>
    <row r="77" spans="3:28">
      <c r="C77" s="5"/>
      <c r="D77" s="5"/>
      <c r="E77" s="5"/>
      <c r="F77" s="5"/>
      <c r="G77" s="5"/>
      <c r="H77" s="5"/>
      <c r="I77" s="5"/>
      <c r="J77" s="5"/>
      <c r="K77" s="5"/>
      <c r="L77" s="5"/>
      <c r="M77" s="5"/>
      <c r="N77" s="5"/>
      <c r="O77" s="5"/>
      <c r="P77" s="5"/>
      <c r="Q77" s="5"/>
      <c r="R77" s="5"/>
      <c r="S77" s="5"/>
      <c r="T77" s="5"/>
      <c r="U77" s="5"/>
      <c r="V77" s="5"/>
      <c r="W77" s="5"/>
      <c r="X77" s="5"/>
      <c r="Y77" s="5"/>
      <c r="Z77" s="5"/>
      <c r="AA77" s="5"/>
      <c r="AB77" s="5"/>
    </row>
    <row r="78" spans="3:28">
      <c r="C78" s="5"/>
      <c r="D78" s="5"/>
      <c r="E78" s="5"/>
      <c r="F78" s="5"/>
      <c r="G78" s="5"/>
      <c r="H78" s="5"/>
      <c r="I78" s="5"/>
      <c r="J78" s="5"/>
      <c r="K78" s="5"/>
      <c r="L78" s="5"/>
      <c r="M78" s="5"/>
      <c r="N78" s="5"/>
      <c r="O78" s="5"/>
      <c r="P78" s="5"/>
      <c r="Q78" s="5"/>
      <c r="R78" s="5"/>
      <c r="S78" s="5"/>
      <c r="T78" s="5"/>
      <c r="U78" s="5"/>
      <c r="V78" s="5"/>
      <c r="W78" s="5"/>
      <c r="X78" s="5"/>
      <c r="Y78" s="5"/>
      <c r="Z78" s="5"/>
      <c r="AA78" s="5"/>
      <c r="AB78" s="5"/>
    </row>
    <row r="79" spans="3:28">
      <c r="C79" s="5"/>
      <c r="D79" s="5"/>
      <c r="E79" s="5"/>
      <c r="F79" s="5"/>
      <c r="G79" s="5"/>
      <c r="H79" s="5"/>
      <c r="I79" s="5"/>
      <c r="J79" s="5"/>
      <c r="K79" s="5"/>
      <c r="L79" s="5"/>
      <c r="M79" s="5"/>
      <c r="N79" s="5"/>
      <c r="O79" s="5"/>
      <c r="P79" s="5"/>
      <c r="Q79" s="5"/>
      <c r="R79" s="5"/>
      <c r="S79" s="5"/>
      <c r="T79" s="5"/>
      <c r="U79" s="5"/>
      <c r="V79" s="5"/>
      <c r="W79" s="5"/>
      <c r="X79" s="5"/>
      <c r="Y79" s="5"/>
      <c r="Z79" s="5"/>
      <c r="AA79" s="5"/>
      <c r="AB79" s="5"/>
    </row>
    <row r="80" spans="3:28">
      <c r="C80" s="5"/>
      <c r="D80" s="5"/>
      <c r="E80" s="5"/>
      <c r="F80" s="5"/>
      <c r="G80" s="5"/>
      <c r="H80" s="5"/>
      <c r="I80" s="5"/>
      <c r="J80" s="5"/>
      <c r="K80" s="5"/>
      <c r="L80" s="5"/>
      <c r="M80" s="5"/>
      <c r="N80" s="5"/>
      <c r="O80" s="5"/>
      <c r="P80" s="5"/>
      <c r="Q80" s="5"/>
      <c r="R80" s="5"/>
      <c r="S80" s="5"/>
      <c r="T80" s="5"/>
      <c r="U80" s="5"/>
      <c r="V80" s="5"/>
      <c r="W80" s="5"/>
      <c r="X80" s="5"/>
      <c r="Y80" s="5"/>
      <c r="Z80" s="5"/>
      <c r="AA80" s="5"/>
      <c r="AB80" s="5"/>
    </row>
    <row r="81" spans="3:28">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3:28">
      <c r="C82" s="5"/>
      <c r="D82" s="5"/>
      <c r="E82" s="5"/>
      <c r="F82" s="5"/>
      <c r="G82" s="5"/>
      <c r="H82" s="5"/>
      <c r="I82" s="5"/>
      <c r="J82" s="5"/>
      <c r="K82" s="5"/>
      <c r="L82" s="5"/>
      <c r="M82" s="5"/>
      <c r="N82" s="5"/>
      <c r="O82" s="5"/>
      <c r="P82" s="5"/>
      <c r="Q82" s="5"/>
      <c r="R82" s="5"/>
      <c r="S82" s="5"/>
      <c r="T82" s="5"/>
      <c r="U82" s="5"/>
      <c r="V82" s="5"/>
      <c r="W82" s="5"/>
      <c r="X82" s="5"/>
      <c r="Y82" s="5"/>
      <c r="Z82" s="5"/>
      <c r="AA82" s="5"/>
      <c r="AB82" s="5"/>
    </row>
    <row r="83" spans="3:28">
      <c r="C83" s="5"/>
      <c r="D83" s="5"/>
      <c r="E83" s="5"/>
      <c r="F83" s="5"/>
      <c r="G83" s="5"/>
      <c r="H83" s="5"/>
      <c r="I83" s="5"/>
      <c r="J83" s="5"/>
      <c r="K83" s="5"/>
      <c r="L83" s="5"/>
      <c r="M83" s="5"/>
      <c r="N83" s="5"/>
      <c r="O83" s="5"/>
      <c r="P83" s="5"/>
      <c r="Q83" s="5"/>
      <c r="R83" s="5"/>
      <c r="S83" s="5"/>
      <c r="T83" s="5"/>
      <c r="U83" s="5"/>
      <c r="V83" s="5"/>
      <c r="W83" s="5"/>
      <c r="X83" s="5"/>
      <c r="Y83" s="5"/>
      <c r="Z83" s="5"/>
      <c r="AA83" s="5"/>
      <c r="AB83" s="5"/>
    </row>
    <row r="84" spans="3:28">
      <c r="C84" s="5"/>
      <c r="D84" s="5"/>
      <c r="E84" s="5"/>
      <c r="F84" s="5"/>
      <c r="G84" s="5"/>
      <c r="H84" s="5"/>
      <c r="I84" s="5"/>
      <c r="J84" s="5"/>
      <c r="K84" s="5"/>
      <c r="L84" s="5"/>
      <c r="M84" s="5"/>
      <c r="N84" s="5"/>
      <c r="O84" s="5"/>
      <c r="P84" s="5"/>
      <c r="Q84" s="5"/>
      <c r="R84" s="5"/>
      <c r="S84" s="5"/>
      <c r="T84" s="5"/>
      <c r="U84" s="5"/>
      <c r="V84" s="5"/>
      <c r="W84" s="5"/>
      <c r="X84" s="5"/>
      <c r="Y84" s="5"/>
      <c r="Z84" s="5"/>
      <c r="AA84" s="5"/>
      <c r="AB84" s="5"/>
    </row>
    <row r="85" spans="3:28">
      <c r="C85" s="5"/>
      <c r="D85" s="5"/>
      <c r="E85" s="5"/>
      <c r="F85" s="5"/>
      <c r="G85" s="5"/>
      <c r="H85" s="5"/>
      <c r="I85" s="5"/>
      <c r="J85" s="5"/>
      <c r="K85" s="5"/>
      <c r="L85" s="5"/>
      <c r="M85" s="5"/>
      <c r="N85" s="5"/>
      <c r="O85" s="5"/>
      <c r="P85" s="5"/>
      <c r="Q85" s="5"/>
      <c r="R85" s="5"/>
      <c r="S85" s="5"/>
      <c r="T85" s="5"/>
      <c r="U85" s="5"/>
      <c r="V85" s="5"/>
      <c r="W85" s="5"/>
      <c r="X85" s="5"/>
      <c r="Y85" s="5"/>
      <c r="Z85" s="5"/>
      <c r="AA85" s="5"/>
      <c r="AB85" s="5"/>
    </row>
    <row r="86" spans="3:28">
      <c r="C86" s="5"/>
      <c r="D86" s="5"/>
      <c r="E86" s="5"/>
      <c r="F86" s="5"/>
      <c r="G86" s="5"/>
      <c r="H86" s="5"/>
      <c r="I86" s="5"/>
      <c r="J86" s="5"/>
      <c r="K86" s="5"/>
      <c r="L86" s="5"/>
      <c r="M86" s="5"/>
      <c r="N86" s="5"/>
      <c r="O86" s="5"/>
      <c r="P86" s="5"/>
      <c r="Q86" s="5"/>
      <c r="R86" s="5"/>
      <c r="S86" s="5"/>
      <c r="T86" s="5"/>
      <c r="U86" s="5"/>
      <c r="V86" s="5"/>
      <c r="W86" s="5"/>
      <c r="X86" s="5"/>
      <c r="Y86" s="5"/>
      <c r="Z86" s="5"/>
      <c r="AA86" s="5"/>
      <c r="AB86" s="5"/>
    </row>
    <row r="87" spans="3:28">
      <c r="C87" s="5"/>
      <c r="D87" s="5"/>
      <c r="E87" s="5"/>
      <c r="F87" s="5"/>
      <c r="G87" s="5"/>
      <c r="H87" s="5"/>
      <c r="I87" s="5"/>
      <c r="J87" s="5"/>
      <c r="K87" s="5"/>
      <c r="L87" s="5"/>
      <c r="M87" s="5"/>
      <c r="N87" s="5"/>
      <c r="O87" s="5"/>
      <c r="P87" s="5"/>
      <c r="Q87" s="5"/>
      <c r="R87" s="5"/>
      <c r="S87" s="5"/>
      <c r="T87" s="5"/>
      <c r="U87" s="5"/>
      <c r="V87" s="5"/>
      <c r="W87" s="5"/>
      <c r="X87" s="5"/>
      <c r="Y87" s="5"/>
      <c r="Z87" s="5"/>
      <c r="AA87" s="5"/>
      <c r="AB87" s="5"/>
    </row>
    <row r="88" spans="3:28">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3:28">
      <c r="C89" s="5"/>
      <c r="D89" s="5"/>
      <c r="E89" s="5"/>
      <c r="F89" s="5"/>
      <c r="G89" s="5"/>
      <c r="H89" s="5"/>
      <c r="I89" s="5"/>
      <c r="J89" s="5"/>
      <c r="K89" s="5"/>
      <c r="L89" s="5"/>
      <c r="M89" s="5"/>
      <c r="N89" s="5"/>
      <c r="O89" s="5"/>
      <c r="P89" s="5"/>
      <c r="Q89" s="5"/>
      <c r="R89" s="5"/>
      <c r="S89" s="5"/>
      <c r="T89" s="5"/>
      <c r="U89" s="5"/>
      <c r="V89" s="5"/>
      <c r="W89" s="5"/>
      <c r="X89" s="5"/>
      <c r="Y89" s="5"/>
      <c r="Z89" s="5"/>
      <c r="AA89" s="5"/>
      <c r="AB89" s="5"/>
    </row>
    <row r="90" spans="3:28">
      <c r="C90" s="5"/>
      <c r="D90" s="5"/>
      <c r="E90" s="5"/>
      <c r="F90" s="5"/>
      <c r="G90" s="5"/>
      <c r="H90" s="5"/>
      <c r="I90" s="5"/>
      <c r="J90" s="5"/>
      <c r="K90" s="5"/>
      <c r="L90" s="5"/>
      <c r="M90" s="5"/>
      <c r="N90" s="5"/>
      <c r="O90" s="5"/>
      <c r="P90" s="5"/>
      <c r="Q90" s="5"/>
      <c r="R90" s="5"/>
      <c r="S90" s="5"/>
      <c r="T90" s="5"/>
      <c r="U90" s="5"/>
      <c r="V90" s="5"/>
      <c r="W90" s="5"/>
      <c r="X90" s="5"/>
      <c r="Y90" s="5"/>
      <c r="Z90" s="5"/>
      <c r="AA90" s="5"/>
      <c r="AB90" s="5"/>
    </row>
    <row r="91" spans="3:28">
      <c r="C91" s="5"/>
      <c r="D91" s="5"/>
      <c r="E91" s="5"/>
      <c r="F91" s="5"/>
      <c r="G91" s="5"/>
      <c r="H91" s="5"/>
      <c r="I91" s="5"/>
      <c r="J91" s="5"/>
      <c r="K91" s="5"/>
      <c r="L91" s="5"/>
      <c r="M91" s="5"/>
      <c r="N91" s="5"/>
      <c r="O91" s="5"/>
      <c r="P91" s="5"/>
      <c r="Q91" s="5"/>
      <c r="R91" s="5"/>
      <c r="S91" s="5"/>
      <c r="T91" s="5"/>
      <c r="U91" s="5"/>
      <c r="V91" s="5"/>
      <c r="W91" s="5"/>
      <c r="X91" s="5"/>
      <c r="Y91" s="5"/>
      <c r="Z91" s="5"/>
      <c r="AA91" s="5"/>
      <c r="AB91" s="5"/>
    </row>
    <row r="92" spans="3:28">
      <c r="C92" s="5"/>
      <c r="D92" s="5"/>
      <c r="E92" s="5"/>
      <c r="F92" s="5"/>
      <c r="G92" s="5"/>
      <c r="H92" s="5"/>
      <c r="I92" s="5"/>
      <c r="J92" s="5"/>
      <c r="K92" s="5"/>
      <c r="L92" s="5"/>
      <c r="M92" s="5"/>
      <c r="N92" s="5"/>
      <c r="O92" s="5"/>
      <c r="P92" s="5"/>
      <c r="Q92" s="5"/>
      <c r="R92" s="5"/>
      <c r="S92" s="5"/>
      <c r="T92" s="5"/>
      <c r="U92" s="5"/>
      <c r="V92" s="5"/>
      <c r="W92" s="5"/>
      <c r="X92" s="5"/>
      <c r="Y92" s="5"/>
      <c r="Z92" s="5"/>
      <c r="AA92" s="5"/>
      <c r="AB92" s="5"/>
    </row>
    <row r="93" spans="3:28">
      <c r="C93" s="5"/>
      <c r="D93" s="5"/>
      <c r="E93" s="5"/>
      <c r="F93" s="5"/>
      <c r="G93" s="5"/>
      <c r="H93" s="5"/>
      <c r="I93" s="5"/>
      <c r="J93" s="5"/>
      <c r="K93" s="5"/>
      <c r="L93" s="5"/>
      <c r="M93" s="5"/>
      <c r="N93" s="5"/>
      <c r="O93" s="5"/>
      <c r="P93" s="5"/>
      <c r="Q93" s="5"/>
      <c r="R93" s="5"/>
      <c r="S93" s="5"/>
      <c r="T93" s="5"/>
      <c r="U93" s="5"/>
      <c r="V93" s="5"/>
      <c r="W93" s="5"/>
      <c r="X93" s="5"/>
      <c r="Y93" s="5"/>
      <c r="Z93" s="5"/>
      <c r="AA93" s="5"/>
      <c r="AB93" s="5"/>
    </row>
    <row r="94" spans="3:28">
      <c r="C94" s="5"/>
      <c r="D94" s="5"/>
      <c r="E94" s="5"/>
      <c r="F94" s="5"/>
      <c r="G94" s="5"/>
      <c r="H94" s="5"/>
      <c r="I94" s="5"/>
      <c r="J94" s="5"/>
      <c r="K94" s="5"/>
      <c r="L94" s="5"/>
      <c r="M94" s="5"/>
      <c r="N94" s="5"/>
      <c r="O94" s="5"/>
      <c r="P94" s="5"/>
      <c r="Q94" s="5"/>
      <c r="R94" s="5"/>
      <c r="S94" s="5"/>
      <c r="T94" s="5"/>
      <c r="U94" s="5"/>
      <c r="V94" s="5"/>
      <c r="W94" s="5"/>
      <c r="X94" s="5"/>
      <c r="Y94" s="5"/>
      <c r="Z94" s="5"/>
      <c r="AA94" s="5"/>
      <c r="AB94" s="5"/>
    </row>
    <row r="95" spans="3:28">
      <c r="C95" s="5"/>
      <c r="D95" s="5"/>
      <c r="E95" s="5"/>
      <c r="F95" s="5"/>
      <c r="G95" s="5"/>
      <c r="H95" s="5"/>
      <c r="I95" s="5"/>
      <c r="J95" s="5"/>
      <c r="K95" s="5"/>
      <c r="L95" s="5"/>
      <c r="M95" s="5"/>
      <c r="N95" s="5"/>
      <c r="O95" s="5"/>
      <c r="P95" s="5"/>
      <c r="Q95" s="5"/>
      <c r="R95" s="5"/>
      <c r="S95" s="5"/>
      <c r="T95" s="5"/>
      <c r="U95" s="5"/>
      <c r="V95" s="5"/>
      <c r="W95" s="5"/>
      <c r="X95" s="5"/>
      <c r="Y95" s="5"/>
      <c r="Z95" s="5"/>
      <c r="AA95" s="5"/>
      <c r="AB95" s="5"/>
    </row>
    <row r="96" spans="3:28">
      <c r="C96" s="5"/>
      <c r="D96" s="5"/>
      <c r="E96" s="5"/>
      <c r="F96" s="5"/>
      <c r="G96" s="5"/>
      <c r="H96" s="5"/>
      <c r="I96" s="5"/>
      <c r="J96" s="5"/>
      <c r="K96" s="5"/>
      <c r="L96" s="5"/>
      <c r="M96" s="5"/>
      <c r="N96" s="5"/>
      <c r="O96" s="5"/>
      <c r="P96" s="5"/>
      <c r="Q96" s="5"/>
      <c r="R96" s="5"/>
      <c r="S96" s="5"/>
      <c r="T96" s="5"/>
      <c r="U96" s="5"/>
      <c r="V96" s="5"/>
      <c r="W96" s="5"/>
      <c r="X96" s="5"/>
      <c r="Y96" s="5"/>
      <c r="Z96" s="5"/>
      <c r="AA96" s="5"/>
      <c r="AB96" s="5"/>
    </row>
    <row r="97" spans="3:28">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3:28">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3:28">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3:28">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3:28">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3:28">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3:28">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3:28">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3:28">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3:28">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3:28">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3:28">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3:28">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3:28">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3:28">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3:28">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3:28">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3:28">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3:28">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3:28">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3:28">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3:28">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3:28">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3:28">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3:28">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3:28">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3:28">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3:28">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3:28">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3:28">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3:28">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3:28">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3:28">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3:28">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3:28">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3:28">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3:28">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3:28">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3:28">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3:28">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3:28">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3:28">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3:28">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3:28">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3:28">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3:28">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3:28">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3:28">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3:28">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3:28">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3:28">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3:28">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3:28">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3:28">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3:28">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3:28">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3:28">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3:28">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3:28">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3:28">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3:28">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3:28">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3:28">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3:28">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3:28">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3:28">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3:28">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3:28">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3:28">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3:28">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3:28">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3:28">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3:28">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3:28">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3:28">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3:28">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3:28">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3:28">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3:28">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3:28">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3:28">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3:28">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3:28">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3:28">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3:28">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3:28">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3:28">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3:28">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3:28">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3:28">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3:28">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3:28">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3:28">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3:28">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3:28">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3:28">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3:28">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3:28">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3:28">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3:28">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3:28">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3:28">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3:28">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3:28">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3:28">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3:28">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3:28">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3:28">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3:28">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3:28">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3:28">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3:28">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3:28">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3:28">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3:28">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3:28">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3:28">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3:28">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3:28">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3:28">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3:28">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3:28">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3:28">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3:28">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3:28">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3:28">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3:28">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3:28">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3:28">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3:28">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3:28">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3:28">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3:28">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3:28">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3:28">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3:28">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3:28">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3:28">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3:28">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3:28">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3:28">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3:28">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3:28">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3:28">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3:28">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3:28">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3:28">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3:28">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3:28">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3:28">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3:28">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3:28">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3:28">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3:28">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3:28">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3:28">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3:28">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3:28">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3:28">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3:28">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3:28">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3:28">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3:28">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3:28">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3:28">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3:28">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3:28">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3:28">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3:28">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3:28">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3:28">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3:28">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3:28">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3:28">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3:28">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3:28">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3:28">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3:28">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3:28">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3:28">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3:28">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3:28">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3:28">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3:28">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3:28">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3:28">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3:28">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3:28">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3:28">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3:28">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3:28">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3:28">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3:28">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3:28">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3:28">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3:28">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3:28">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3:28">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3:28">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3:28">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3:28">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3:28">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3:28">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3:28">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3:28">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3:28">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3:28">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3:28">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3:28">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3:28">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3:28">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3:28">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3:28">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3:28">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3:28">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3:28">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3:28">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3:28">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3:28">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3:28">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3:28">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3:28">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3:28">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3:28">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3:28">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3:28">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3:28">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3:28">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3:28">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3:28">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3:28">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3:28">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3:28">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3:28">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3:28">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3:28">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3:28">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3:28">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3:28">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3:28">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3:28">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3:28">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3:28">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3:28">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3:28">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3:28">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3:28">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3:28">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3:28">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3:28">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3:28">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3:28">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3:28">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3:28">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3:28">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3:28">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3:28">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3:28">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3:28">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3:28">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3:28">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3:28">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3:28">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3:28">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3:28">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3:28">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3:28">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3:28">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3:28">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3:28">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3:28">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3:28">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3:28">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3:28">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3:28">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3:28">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3:28">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3:28">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3:28">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3:28">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3:28">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3:28">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3:28">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3:28">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3:28">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3:28">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3:28">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3:28">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3:28">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3:28">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3:28">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3:28">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3:28">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3:28">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3:28">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3:28">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3:28">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3:28">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3:28">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3:28">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3:28">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3:28">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3:28">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3:28">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3:28">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3:28">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3:28">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3:28">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3:28">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3:28">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3:28">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3:28">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3:28">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3:28">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3:28">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3:28">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3:28">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3:28">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3:28">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3:28">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3:28">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3:28">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3:28">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3:28">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3:28">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3:28">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3:28">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3:28">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3:28">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3:28">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3:28">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3:28">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3:28">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3:28">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3:28">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3:28">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3:28">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3:28">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3:28">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3:28">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3:28">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3:28">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3:28">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3:28">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3:28">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3:28">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3:28">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3:28">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3:28">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3:28">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3:28">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3:28">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3:28">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3:28">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3:28">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3:28">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3:28">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3:28">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3:28">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3:28">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3:28">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3:28">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3:28">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3:28">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3:28">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3:28">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3:28">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3:28">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3:28">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3:28">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3:28">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3:28">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3:28">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3:28">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3:28">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3:28">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3:28">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3:28">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3:28">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3:28">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3:28">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3:28">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3:28">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3:28">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3:28">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3:28">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3:28">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3:28">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3:28">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3:28">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3:28">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3:28">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3:28">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3:28">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3:28">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3:28">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3:28">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3:28">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3:28">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3:28">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3:28">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3:28">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3:28">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3:28">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3:28">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3:28">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3:28">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3:28">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3:28">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3:28">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3:28">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3:28">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3:28">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3:28">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3:28">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3:28">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3:28">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3:28">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3:28">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3:28">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3:28">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3:28">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3:28">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3:28">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3:28">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3:28">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3:28">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3:28">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3:28">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3:28">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3:28">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3:28">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3:28">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3:28">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3:28">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3:28">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3:28">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3:28">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3:28">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3:28">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3:28">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3:28">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3:28">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3:28">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3:28">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3:28">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3:28">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3:28">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3:28">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3:28">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3:28">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3:28">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3:28">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3:28">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3:28">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3:28">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3:28">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3:28">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3:28">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3:28">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3:28">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3:28">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3:28">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3:28">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3:28">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3:28">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3:28">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3:28">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3:28">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3:28">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3:28">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3:28">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3:28">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3:28">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3:28">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3:28">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3:28">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3:28">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3:28">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3:28">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3:28">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3:28">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3:28">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3:28">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3:28">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3:28">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3:28">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3:28">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3:28">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3:28">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3:28">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3:28">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3:28">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3:28">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3:28">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3:28">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3:28">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3:28">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3:28">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3:28">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3:28">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3:28">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3:28">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3:28">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3:28">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3:28">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3:28">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3:28">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3:28">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3:28">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3:28">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3:28">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3:28">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3:28">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3:28">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3:28">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3:28">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3:28">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3:28">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3:28">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3:28">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3:28">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3:28">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3:28">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3:28">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3:28">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3:28">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3:28">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3:28">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3:28">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3:28">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3:28">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3:28">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3:28">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3:28">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3:28">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3:28">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3:28">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3:28">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3:28">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3:28">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3:28">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3:28">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3:28">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3:28">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3:28">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3:28">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3:28">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3:28">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3:28">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3:28">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3:28">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3:28">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3:28">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3:28">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3:28">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3:28">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3:28">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3:28">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3:28">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3:28">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3:28">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3:28">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3:28">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3:28">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3:28">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3:28">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3:28">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3:28">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3:28">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3:28">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3:28">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3:28">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3:28">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3:28">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3:28">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3:28">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3:28">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3:28">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3:28">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3:28">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3:28">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3:28">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3:28">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3:28">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3:28">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3:28">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3:28">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3:28">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3:28">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3:28">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3:28">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3:28">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3:28">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3:28">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3:28">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3:28">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3:28">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3:28">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3:28">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3:28">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3:28">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3:28">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3:28">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3:28">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3:28">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3:28">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3:28">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3:28">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3:28">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3:28">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3:28">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3:28">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3:28">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3:28">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3:28">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3:28">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3:28">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3:28">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3:28">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3:28">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3:28">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3:28">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3:28">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3:28">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3:28">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3:28">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3:28">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3:28">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3:28">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3:28">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3:28">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3:28">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3:28">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3:28">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3:28">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3:28">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3:28">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3:28">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3:28">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3:28">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3:28">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3:28">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3:28">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3:28">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3:28">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3:28">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3:28">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3:28">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3:28">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3:28">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3:28">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3:28">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3:28">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3:28">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3:28">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3:28">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3:28">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3:28">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3:28">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3:28">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3:28">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3:28">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3:28">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3:28">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3:28">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3:28">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3:28">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3:28">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3:28">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3:28">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3:28">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3:28">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3:28">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3:28">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3:28">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3:28">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3:28">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3:28">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3:28">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3:28">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3:28">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3:28">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3:28">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3:28">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3:28">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3:28">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3:28">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3:28">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3:28">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3:28">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3:28">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3:28">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3:28">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3:28">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3:28">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3:28">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3:28">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3:28">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3:28">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3:28">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3:28">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3:28">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3:28">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3:28">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3:28">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3:28">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3:28">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3:28">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3:28">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3:28">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3:28">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3:28">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3:28">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3:28">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3:28">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3:28">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3:28">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3:28">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3:28">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3:28">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3:28">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3:28">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3:28">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3:28">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3:28">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3:28">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3:28">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3:28">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3:28">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3:28">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3:28">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3:28">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3:28">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3:28">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3:28">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3:28">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3:28">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3:28">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3:28">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3:28">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3:28">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3:28">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3:28">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3:28">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3:28">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3:28">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3:28">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3:28">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3:28">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3:28">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3:28">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3:28">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3:28">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3:28">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3:28">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3:28">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3:28">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3:28">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3:28">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3:28">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3:28">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3:28">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3:28">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3:28">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3:28">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3:28">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3:28">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3:28">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3:28">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3:28">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3:28">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3:28">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3:28">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3:28">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3:28">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3:28">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3:28">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3:28">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3:28">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3:28">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3:28">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3:28">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3:28">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3:28">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3:28">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3:28">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3:28">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3:28">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3:28">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3:28">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3:28">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3:28">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3:28">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3:28">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3:28">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3:28">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3:28">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3:28">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3:28">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3:28">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3:28">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3:28">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3:28">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3:28">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3:28">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3:28">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3:28">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3:28">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3:28">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3:28">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3:28">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3:28">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3:28">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3:28">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3:28">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3:28">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3:28">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3:28">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3:28">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3:28">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3:28">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3:28">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3:28">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3:28">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3:28">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3:28">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3:28">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3:28">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3:28">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3:28">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3:28">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3:28">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3:28">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3:28">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3:28">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3:28">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3:28">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3:28">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3:28">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3:28">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3:28">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3:28">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3:28">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3:28">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3:28">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3:28">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3:28">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3:28">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3:28">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3:28">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3:28">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3:28">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3:28">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3:28">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3:28">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3:28">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3:28">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3:28">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spans="3:28">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spans="3:28">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spans="3:28">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spans="3:28">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spans="3:28">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spans="3:28">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spans="3:28">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spans="3:28">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spans="3:28">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spans="3:28">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spans="3:28">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spans="3:28">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spans="3:28">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spans="3:28">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spans="3:28">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spans="3:28">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spans="3:28">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spans="3:28">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spans="3:28">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spans="3:28">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spans="3:28">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spans="3:28">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spans="3:28">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spans="3:28">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spans="3:28">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spans="3:28">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spans="3:28">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spans="3:28">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spans="3:28">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spans="3:28">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spans="3:28">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spans="3:28">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spans="3:28">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spans="3:28">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spans="3:28">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spans="3:28">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spans="3:28">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spans="3:28">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spans="3:28">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spans="3:28">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spans="3:28">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spans="3:28">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spans="3:28">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sheetData>
  <conditionalFormatting sqref="D28:O28">
    <cfRule type="cellIs" dxfId="0"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D0F6B-044D-4C6B-9518-AC8B083AB556}">
  <dimension ref="C1:K47"/>
  <sheetViews>
    <sheetView showGridLines="0" zoomScaleNormal="100" workbookViewId="0">
      <selection activeCell="D11" sqref="D11"/>
    </sheetView>
  </sheetViews>
  <sheetFormatPr defaultRowHeight="15"/>
  <cols>
    <col min="1" max="2" width="2" customWidth="1"/>
    <col min="3" max="3" width="17.625" style="17" customWidth="1"/>
    <col min="4" max="4" width="77" bestFit="1" customWidth="1"/>
    <col min="5" max="5" width="17.25" customWidth="1"/>
    <col min="6" max="8" width="17.625" customWidth="1"/>
    <col min="10" max="10" width="10.25" bestFit="1" customWidth="1"/>
    <col min="11" max="11" width="10.125" bestFit="1" customWidth="1"/>
  </cols>
  <sheetData>
    <row r="1" spans="3:11" s="3" customFormat="1" ht="24">
      <c r="C1" s="3" t="s">
        <v>29</v>
      </c>
    </row>
    <row r="2" spans="3:11">
      <c r="C2"/>
    </row>
    <row r="3" spans="3:11">
      <c r="C3" s="2" t="s">
        <v>30</v>
      </c>
      <c r="D3" s="2" t="s">
        <v>31</v>
      </c>
      <c r="E3" s="2" t="s">
        <v>32</v>
      </c>
      <c r="F3" s="2" t="s">
        <v>33</v>
      </c>
      <c r="G3" s="2" t="s">
        <v>34</v>
      </c>
      <c r="H3" s="2" t="s">
        <v>3</v>
      </c>
    </row>
    <row r="4" spans="3:11">
      <c r="C4" s="17">
        <v>45550</v>
      </c>
      <c r="D4" t="s">
        <v>35</v>
      </c>
      <c r="E4" t="s">
        <v>13</v>
      </c>
      <c r="F4" s="18">
        <v>-295</v>
      </c>
      <c r="G4" t="s">
        <v>25</v>
      </c>
    </row>
    <row r="5" spans="3:11">
      <c r="C5" s="17">
        <v>45440</v>
      </c>
      <c r="D5" t="s">
        <v>35</v>
      </c>
      <c r="E5" t="s">
        <v>20</v>
      </c>
      <c r="F5" s="18">
        <v>-769</v>
      </c>
      <c r="G5" t="s">
        <v>25</v>
      </c>
    </row>
    <row r="6" spans="3:11">
      <c r="C6" s="17">
        <v>45611</v>
      </c>
      <c r="D6" t="s">
        <v>35</v>
      </c>
      <c r="E6" t="s">
        <v>10</v>
      </c>
      <c r="F6" s="18">
        <v>-439</v>
      </c>
      <c r="G6" t="s">
        <v>25</v>
      </c>
    </row>
    <row r="7" spans="3:11">
      <c r="C7" s="17">
        <v>45621</v>
      </c>
      <c r="D7" t="s">
        <v>35</v>
      </c>
      <c r="E7" t="s">
        <v>11</v>
      </c>
      <c r="F7" s="18">
        <v>-20</v>
      </c>
      <c r="G7" t="s">
        <v>27</v>
      </c>
      <c r="J7" s="17"/>
      <c r="K7" s="17"/>
    </row>
    <row r="8" spans="3:11">
      <c r="C8" s="17">
        <v>45467</v>
      </c>
      <c r="D8" t="s">
        <v>35</v>
      </c>
      <c r="E8" t="s">
        <v>21</v>
      </c>
      <c r="F8" s="18">
        <v>-387</v>
      </c>
      <c r="G8" t="s">
        <v>26</v>
      </c>
    </row>
    <row r="9" spans="3:11">
      <c r="C9" s="17">
        <v>45584</v>
      </c>
      <c r="D9" t="s">
        <v>35</v>
      </c>
      <c r="F9" s="18">
        <v>352</v>
      </c>
      <c r="H9" t="s">
        <v>36</v>
      </c>
    </row>
    <row r="10" spans="3:11">
      <c r="C10" s="17">
        <v>45456</v>
      </c>
      <c r="D10" t="s">
        <v>35</v>
      </c>
      <c r="E10" t="s">
        <v>13</v>
      </c>
      <c r="F10" s="18">
        <v>-571</v>
      </c>
      <c r="G10" t="s">
        <v>25</v>
      </c>
    </row>
    <row r="11" spans="3:11">
      <c r="C11" s="17">
        <v>45456</v>
      </c>
      <c r="D11" t="s">
        <v>35</v>
      </c>
      <c r="F11" s="18">
        <v>240</v>
      </c>
      <c r="H11" t="s">
        <v>36</v>
      </c>
    </row>
    <row r="12" spans="3:11">
      <c r="C12" s="17">
        <v>45467</v>
      </c>
      <c r="D12" t="s">
        <v>35</v>
      </c>
      <c r="F12" s="18">
        <v>1068</v>
      </c>
      <c r="H12" t="s">
        <v>36</v>
      </c>
    </row>
    <row r="13" spans="3:11">
      <c r="C13" s="17">
        <v>45550</v>
      </c>
      <c r="D13" t="s">
        <v>35</v>
      </c>
      <c r="E13" t="s">
        <v>16</v>
      </c>
      <c r="F13" s="18">
        <v>-303</v>
      </c>
      <c r="G13" t="s">
        <v>26</v>
      </c>
    </row>
    <row r="14" spans="3:11">
      <c r="C14" s="17">
        <v>45396</v>
      </c>
      <c r="D14" t="s">
        <v>35</v>
      </c>
      <c r="E14" t="s">
        <v>20</v>
      </c>
      <c r="F14" s="18">
        <v>-580</v>
      </c>
      <c r="G14" t="s">
        <v>26</v>
      </c>
    </row>
    <row r="15" spans="3:11">
      <c r="C15" s="17">
        <v>45521</v>
      </c>
      <c r="D15" t="s">
        <v>35</v>
      </c>
      <c r="E15" t="s">
        <v>19</v>
      </c>
      <c r="F15" s="18">
        <v>-284</v>
      </c>
      <c r="G15" t="s">
        <v>26</v>
      </c>
    </row>
    <row r="16" spans="3:11">
      <c r="C16" s="17">
        <v>45303</v>
      </c>
      <c r="D16" t="s">
        <v>35</v>
      </c>
      <c r="E16" t="s">
        <v>18</v>
      </c>
      <c r="F16" s="18">
        <v>-218</v>
      </c>
      <c r="G16" t="s">
        <v>26</v>
      </c>
    </row>
    <row r="17" spans="3:8">
      <c r="C17" s="17">
        <v>45316</v>
      </c>
      <c r="D17" t="s">
        <v>35</v>
      </c>
      <c r="E17" t="s">
        <v>19</v>
      </c>
      <c r="F17" s="18">
        <v>-789</v>
      </c>
      <c r="G17" t="s">
        <v>26</v>
      </c>
    </row>
    <row r="18" spans="3:8">
      <c r="C18" s="17">
        <v>45511</v>
      </c>
      <c r="D18" t="s">
        <v>35</v>
      </c>
      <c r="E18" t="s">
        <v>18</v>
      </c>
      <c r="F18" s="18">
        <v>-778</v>
      </c>
      <c r="G18" t="s">
        <v>27</v>
      </c>
    </row>
    <row r="19" spans="3:8">
      <c r="C19" s="17">
        <v>45552</v>
      </c>
      <c r="D19" t="s">
        <v>35</v>
      </c>
      <c r="E19" t="s">
        <v>14</v>
      </c>
      <c r="F19" s="18">
        <v>-345</v>
      </c>
      <c r="G19" t="s">
        <v>27</v>
      </c>
    </row>
    <row r="20" spans="3:8">
      <c r="C20" s="17">
        <v>45404</v>
      </c>
      <c r="D20" t="s">
        <v>35</v>
      </c>
      <c r="E20" t="s">
        <v>11</v>
      </c>
      <c r="F20" s="18">
        <v>-912</v>
      </c>
      <c r="G20" t="s">
        <v>27</v>
      </c>
    </row>
    <row r="21" spans="3:8">
      <c r="C21" s="17">
        <v>45367</v>
      </c>
      <c r="D21" t="s">
        <v>35</v>
      </c>
      <c r="E21" t="s">
        <v>18</v>
      </c>
      <c r="F21" s="18">
        <v>-636</v>
      </c>
      <c r="G21" t="s">
        <v>25</v>
      </c>
    </row>
    <row r="22" spans="3:8">
      <c r="C22" s="17">
        <v>45344</v>
      </c>
      <c r="D22" t="s">
        <v>35</v>
      </c>
      <c r="E22" t="s">
        <v>9</v>
      </c>
      <c r="F22" s="18">
        <v>99</v>
      </c>
      <c r="H22" t="s">
        <v>36</v>
      </c>
    </row>
    <row r="23" spans="3:8">
      <c r="C23" s="17">
        <v>45450</v>
      </c>
      <c r="D23" t="s">
        <v>35</v>
      </c>
      <c r="E23" t="s">
        <v>9</v>
      </c>
      <c r="F23" s="18">
        <v>21</v>
      </c>
      <c r="H23" t="s">
        <v>36</v>
      </c>
    </row>
    <row r="24" spans="3:8">
      <c r="C24" s="17">
        <v>45491</v>
      </c>
      <c r="D24" t="s">
        <v>35</v>
      </c>
      <c r="E24" t="s">
        <v>19</v>
      </c>
      <c r="F24" s="18">
        <v>-855</v>
      </c>
      <c r="G24" t="s">
        <v>27</v>
      </c>
    </row>
    <row r="25" spans="3:8">
      <c r="C25" s="17">
        <v>45363</v>
      </c>
      <c r="D25" t="s">
        <v>35</v>
      </c>
      <c r="E25" t="s">
        <v>21</v>
      </c>
      <c r="F25" s="18">
        <v>-609</v>
      </c>
      <c r="G25" t="s">
        <v>27</v>
      </c>
    </row>
    <row r="26" spans="3:8">
      <c r="C26" s="17">
        <v>45624</v>
      </c>
      <c r="D26" t="s">
        <v>35</v>
      </c>
      <c r="E26" t="s">
        <v>18</v>
      </c>
      <c r="F26" s="18">
        <v>325</v>
      </c>
      <c r="H26" t="s">
        <v>36</v>
      </c>
    </row>
    <row r="27" spans="3:8">
      <c r="C27" s="17">
        <v>45308</v>
      </c>
      <c r="D27" t="s">
        <v>35</v>
      </c>
      <c r="E27" t="s">
        <v>19</v>
      </c>
      <c r="F27" s="18">
        <v>-215</v>
      </c>
      <c r="G27" t="s">
        <v>25</v>
      </c>
    </row>
    <row r="28" spans="3:8">
      <c r="C28" s="17">
        <v>45535</v>
      </c>
      <c r="D28" t="s">
        <v>35</v>
      </c>
      <c r="E28" t="s">
        <v>19</v>
      </c>
      <c r="F28" s="18">
        <v>-742</v>
      </c>
      <c r="G28" t="s">
        <v>25</v>
      </c>
    </row>
    <row r="29" spans="3:8">
      <c r="C29" s="17">
        <v>45532</v>
      </c>
      <c r="D29" t="s">
        <v>35</v>
      </c>
      <c r="E29" t="s">
        <v>15</v>
      </c>
      <c r="F29" s="18">
        <v>-852</v>
      </c>
      <c r="G29" t="s">
        <v>25</v>
      </c>
    </row>
    <row r="30" spans="3:8">
      <c r="C30" s="17">
        <v>45558</v>
      </c>
      <c r="D30" t="s">
        <v>35</v>
      </c>
      <c r="E30" t="s">
        <v>16</v>
      </c>
      <c r="F30" s="18">
        <v>-912</v>
      </c>
      <c r="G30" t="s">
        <v>25</v>
      </c>
    </row>
    <row r="31" spans="3:8">
      <c r="C31" s="17">
        <v>45594</v>
      </c>
      <c r="D31" t="s">
        <v>35</v>
      </c>
      <c r="E31" t="s">
        <v>10</v>
      </c>
      <c r="F31" s="18">
        <v>34</v>
      </c>
      <c r="H31" t="s">
        <v>36</v>
      </c>
    </row>
    <row r="32" spans="3:8">
      <c r="C32" s="17">
        <v>45565</v>
      </c>
      <c r="D32" t="s">
        <v>35</v>
      </c>
      <c r="E32" t="s">
        <v>13</v>
      </c>
      <c r="F32" s="18">
        <v>-749</v>
      </c>
      <c r="G32" t="s">
        <v>27</v>
      </c>
    </row>
    <row r="33" spans="3:8">
      <c r="C33" s="17">
        <v>45653</v>
      </c>
      <c r="D33" t="s">
        <v>35</v>
      </c>
      <c r="E33" t="s">
        <v>9</v>
      </c>
      <c r="F33" s="18">
        <v>-461</v>
      </c>
      <c r="G33" t="s">
        <v>27</v>
      </c>
    </row>
    <row r="34" spans="3:8">
      <c r="C34" s="17">
        <v>45367</v>
      </c>
      <c r="D34" t="s">
        <v>35</v>
      </c>
      <c r="E34" t="s">
        <v>20</v>
      </c>
      <c r="F34" s="18">
        <v>-119</v>
      </c>
      <c r="G34" t="s">
        <v>26</v>
      </c>
    </row>
    <row r="35" spans="3:8">
      <c r="C35" s="17">
        <v>45600</v>
      </c>
      <c r="D35" t="s">
        <v>35</v>
      </c>
      <c r="E35" t="s">
        <v>16</v>
      </c>
      <c r="F35" s="18">
        <v>-244</v>
      </c>
      <c r="G35" t="s">
        <v>27</v>
      </c>
    </row>
    <row r="36" spans="3:8">
      <c r="C36" s="17">
        <v>45351</v>
      </c>
      <c r="D36" t="s">
        <v>35</v>
      </c>
      <c r="E36" t="s">
        <v>18</v>
      </c>
      <c r="F36" s="18">
        <v>-173</v>
      </c>
      <c r="G36" t="s">
        <v>25</v>
      </c>
    </row>
    <row r="37" spans="3:8">
      <c r="C37" s="17">
        <v>45640</v>
      </c>
      <c r="D37" t="s">
        <v>35</v>
      </c>
      <c r="E37" t="s">
        <v>13</v>
      </c>
      <c r="F37" s="18">
        <v>188</v>
      </c>
      <c r="H37" t="s">
        <v>36</v>
      </c>
    </row>
    <row r="38" spans="3:8">
      <c r="C38" s="17">
        <v>45513</v>
      </c>
      <c r="D38" t="s">
        <v>35</v>
      </c>
      <c r="E38" t="s">
        <v>10</v>
      </c>
      <c r="F38" s="18">
        <v>-304</v>
      </c>
      <c r="G38" t="s">
        <v>26</v>
      </c>
    </row>
    <row r="39" spans="3:8">
      <c r="C39" s="17">
        <v>45519</v>
      </c>
      <c r="D39" t="s">
        <v>35</v>
      </c>
      <c r="F39" s="18">
        <v>3028</v>
      </c>
      <c r="H39" t="s">
        <v>36</v>
      </c>
    </row>
    <row r="40" spans="3:8">
      <c r="C40" s="17">
        <v>45306</v>
      </c>
      <c r="D40" t="s">
        <v>35</v>
      </c>
      <c r="F40" s="18">
        <v>2055</v>
      </c>
      <c r="H40" t="s">
        <v>36</v>
      </c>
    </row>
    <row r="41" spans="3:8">
      <c r="C41" s="17">
        <v>45373</v>
      </c>
      <c r="D41" t="s">
        <v>35</v>
      </c>
      <c r="F41" s="18">
        <v>2055</v>
      </c>
      <c r="H41" t="s">
        <v>36</v>
      </c>
    </row>
    <row r="42" spans="3:8">
      <c r="C42" s="17">
        <v>45387</v>
      </c>
      <c r="D42" t="s">
        <v>35</v>
      </c>
      <c r="F42" s="18">
        <v>2055</v>
      </c>
      <c r="H42" t="s">
        <v>36</v>
      </c>
    </row>
    <row r="43" spans="3:8">
      <c r="C43" s="17">
        <v>45442</v>
      </c>
      <c r="D43" t="s">
        <v>35</v>
      </c>
      <c r="F43" s="18">
        <v>3000</v>
      </c>
      <c r="H43" t="s">
        <v>36</v>
      </c>
    </row>
    <row r="44" spans="3:8">
      <c r="C44" s="17">
        <v>45499</v>
      </c>
      <c r="D44" t="s">
        <v>35</v>
      </c>
      <c r="F44" s="18">
        <v>2055</v>
      </c>
      <c r="H44" t="s">
        <v>36</v>
      </c>
    </row>
    <row r="45" spans="3:8">
      <c r="C45" s="17">
        <v>45542</v>
      </c>
      <c r="D45" t="s">
        <v>35</v>
      </c>
      <c r="F45" s="18">
        <v>2055</v>
      </c>
      <c r="H45" t="s">
        <v>36</v>
      </c>
    </row>
    <row r="46" spans="3:8">
      <c r="C46" s="17">
        <v>45598</v>
      </c>
      <c r="D46" t="s">
        <v>35</v>
      </c>
      <c r="F46" s="18">
        <v>752</v>
      </c>
      <c r="H46" t="s">
        <v>36</v>
      </c>
    </row>
    <row r="47" spans="3:8">
      <c r="C47" s="17">
        <v>45642</v>
      </c>
      <c r="D47" t="s">
        <v>35</v>
      </c>
      <c r="F47" s="18">
        <v>897</v>
      </c>
      <c r="H47" t="s">
        <v>36</v>
      </c>
    </row>
  </sheetData>
  <dataValidations count="2">
    <dataValidation allowBlank="1" showInputMessage="1" showErrorMessage="1" sqref="G3" xr:uid="{941E8421-C084-49A8-8D69-CE618CA14C28}"/>
    <dataValidation type="list" allowBlank="1" showInputMessage="1" showErrorMessage="1" sqref="H4:H1048576" xr:uid="{A783099E-6501-4BE1-B9CB-EC32D7D07312}">
      <formula1>"Yes"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4BAC86B-0891-49AC-8716-57722691086D}">
          <x14:formula1>
            <xm:f>'2024 Budget Summary'!$C$32:$C$34</xm:f>
          </x14:formula1>
          <xm:sqref>G4:G1048576</xm:sqref>
        </x14:dataValidation>
        <x14:dataValidation type="list" allowBlank="1" showInputMessage="1" showErrorMessage="1" xr:uid="{296D8106-C197-48E3-869E-20A842AD73EF}">
          <x14:formula1>
            <xm:f>'2024 Budget Summary'!$C$9:$C$22</xm:f>
          </x14:formula1>
          <xm:sqref>E4:E1048576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9908C1DC76CB44BCE7D2CADFF631BF" ma:contentTypeVersion="15" ma:contentTypeDescription="Create a new document." ma:contentTypeScope="" ma:versionID="2f7e396c353ad5af86785074eeb8211a">
  <xsd:schema xmlns:xsd="http://www.w3.org/2001/XMLSchema" xmlns:xs="http://www.w3.org/2001/XMLSchema" xmlns:p="http://schemas.microsoft.com/office/2006/metadata/properties" xmlns:ns2="a5ce70aa-d19d-40b8-a75f-2481e8600531" xmlns:ns3="8ed6e3e3-fad2-496d-9bed-75e51219ad7e" targetNamespace="http://schemas.microsoft.com/office/2006/metadata/properties" ma:root="true" ma:fieldsID="9787913ceccb11612624a9d0c30c3e4a" ns2:_="" ns3:_="">
    <xsd:import namespace="a5ce70aa-d19d-40b8-a75f-2481e8600531"/>
    <xsd:import namespace="8ed6e3e3-fad2-496d-9bed-75e51219ad7e"/>
    <xsd:element name="properties">
      <xsd:complexType>
        <xsd:sequence>
          <xsd:element name="documentManagement">
            <xsd:complexType>
              <xsd:all>
                <xsd:element ref="ns2:ContentAuthor" minOccurs="0"/>
                <xsd:element ref="ns2:TypeofContent" minOccurs="0"/>
                <xsd:element ref="ns2:PublishDate"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e70aa-d19d-40b8-a75f-2481e8600531" elementFormDefault="qualified">
    <xsd:import namespace="http://schemas.microsoft.com/office/2006/documentManagement/types"/>
    <xsd:import namespace="http://schemas.microsoft.com/office/infopath/2007/PartnerControls"/>
    <xsd:element name="ContentAuthor" ma:index="8" nillable="true" ma:displayName="Content Author" ma:format="Dropdown" ma:list="UserInfo" ma:SharePointGroup="0" ma:internalName="ContentAuth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ofContent" ma:index="9" nillable="true" ma:displayName="Type of Content" ma:format="Dropdown" ma:internalName="TypeofContent">
      <xsd:complexType>
        <xsd:complexContent>
          <xsd:extension base="dms:MultiChoiceFillIn">
            <xsd:sequence>
              <xsd:element name="Value" maxOccurs="unbounded" minOccurs="0" nillable="true">
                <xsd:simpleType>
                  <xsd:union memberTypes="dms:Text">
                    <xsd:simpleType>
                      <xsd:restriction base="dms:Choice">
                        <xsd:enumeration value="Choice 1"/>
                        <xsd:enumeration value="Choice 2"/>
                        <xsd:enumeration value="Choice 3"/>
                      </xsd:restriction>
                    </xsd:simpleType>
                  </xsd:union>
                </xsd:simpleType>
              </xsd:element>
            </xsd:sequence>
          </xsd:extension>
        </xsd:complexContent>
      </xsd:complexType>
    </xsd:element>
    <xsd:element name="PublishDate" ma:index="10" nillable="true" ma:displayName="Publish Date" ma:format="DateOnly" ma:internalName="PublishDat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dd6bb21-e848-4d0f-bb1c-5af634a5c20f"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d6e3e3-fad2-496d-9bed-75e51219ad7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29fbac3-8c09-446a-9b16-6a77b3f5fe55}" ma:internalName="TaxCatchAll" ma:showField="CatchAllData" ma:web="8ed6e3e3-fad2-496d-9bed-75e51219ad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Date xmlns="a5ce70aa-d19d-40b8-a75f-2481e8600531" xsi:nil="true"/>
    <TypeofContent xmlns="a5ce70aa-d19d-40b8-a75f-2481e8600531" xsi:nil="true"/>
    <TaxCatchAll xmlns="8ed6e3e3-fad2-496d-9bed-75e51219ad7e" xsi:nil="true"/>
    <ContentAuthor xmlns="a5ce70aa-d19d-40b8-a75f-2481e8600531">
      <UserInfo>
        <DisplayName/>
        <AccountId xsi:nil="true"/>
        <AccountType/>
      </UserInfo>
    </ContentAuthor>
    <lcf76f155ced4ddcb4097134ff3c332f xmlns="a5ce70aa-d19d-40b8-a75f-2481e86005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DD1460-FD4B-4F74-8F76-0A4D13DE667A}"/>
</file>

<file path=customXml/itemProps2.xml><?xml version="1.0" encoding="utf-8"?>
<ds:datastoreItem xmlns:ds="http://schemas.openxmlformats.org/officeDocument/2006/customXml" ds:itemID="{04192848-4A93-44D5-A322-8FBED4FC8FFA}"/>
</file>

<file path=customXml/itemProps3.xml><?xml version="1.0" encoding="utf-8"?>
<ds:datastoreItem xmlns:ds="http://schemas.openxmlformats.org/officeDocument/2006/customXml" ds:itemID="{2B1FDC86-18F6-4BBA-BAEF-5B23B5C624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Drew Tattam</cp:lastModifiedBy>
  <cp:revision/>
  <dcterms:created xsi:type="dcterms:W3CDTF">2006-09-16T00:00:00Z</dcterms:created>
  <dcterms:modified xsi:type="dcterms:W3CDTF">2024-01-23T15:54:03Z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0x010100C99908C1DC76CB44BCE7D2CADFF631BF</vt:lpwstr>
  </property>
  <property fmtid="{D5CDD505-2E9C-101B-9397-08002B2CF9AE}" pid="3" name="MediaServiceImageTags">
    <vt:lpwstr/>
  </property>
</Properties>
</file>